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936babffdd4981/myDocs/1 - UNITED/"/>
    </mc:Choice>
  </mc:AlternateContent>
  <xr:revisionPtr revIDLastSave="0" documentId="8_{9F48AC75-79E2-4CC1-8B8F-8A547206BAFC}" xr6:coauthVersionLast="47" xr6:coauthVersionMax="47" xr10:uidLastSave="{00000000-0000-0000-0000-000000000000}"/>
  <workbookProtection lockStructure="1"/>
  <bookViews>
    <workbookView xWindow="-120" yWindow="-120" windowWidth="29040" windowHeight="15840" firstSheet="2" activeTab="2" xr2:uid="{46D8CAEE-3DD3-4B99-B9F8-4423ABF721CF}"/>
  </bookViews>
  <sheets>
    <sheet name="xProduktliste" sheetId="1" state="hidden" r:id="rId1"/>
    <sheet name="Bestellungen" sheetId="2" state="hidden" r:id="rId2"/>
    <sheet name="Bestellformular" sheetId="7" r:id="rId3"/>
    <sheet name="Lookup" sheetId="3" state="hidden" r:id="rId4"/>
    <sheet name="Namen" sheetId="5" state="hidden" r:id="rId5"/>
    <sheet name="Produkte" sheetId="6" state="hidden" r:id="rId6"/>
    <sheet name="Tabelle4" sheetId="4" state="hidden" r:id="rId7"/>
  </sheets>
  <definedNames>
    <definedName name="_Hlk52154091" localSheetId="6">Tabelle4!$A$72</definedName>
    <definedName name="Bestellformular">Tab_Bestellung[]</definedName>
    <definedName name="_xlnm.Print_Area" localSheetId="2">Bestellformular!$A$1:$K$20</definedName>
    <definedName name="Print_Area" localSheetId="2">Bestellformular!$A$1:$K$19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7" l="1"/>
  <c r="J5" i="7" s="1"/>
  <c r="I6" i="7"/>
  <c r="J6" i="7" s="1"/>
  <c r="I7" i="7"/>
  <c r="J7" i="7" s="1"/>
  <c r="I8" i="7"/>
  <c r="I9" i="7"/>
  <c r="I10" i="7"/>
  <c r="I11" i="7"/>
  <c r="I12" i="7"/>
  <c r="I13" i="7"/>
  <c r="I14" i="7"/>
  <c r="D5" i="7"/>
  <c r="D6" i="7"/>
  <c r="D7" i="7"/>
  <c r="D8" i="7"/>
  <c r="D9" i="7"/>
  <c r="D10" i="7"/>
  <c r="D11" i="7"/>
  <c r="D12" i="7"/>
  <c r="D13" i="7"/>
  <c r="D14" i="7"/>
  <c r="F5" i="7"/>
  <c r="F6" i="7"/>
  <c r="F7" i="7"/>
  <c r="F8" i="7"/>
  <c r="F9" i="7"/>
  <c r="F10" i="7"/>
  <c r="F11" i="7"/>
  <c r="F12" i="7"/>
  <c r="F13" i="7"/>
  <c r="F14" i="7"/>
  <c r="J8" i="7"/>
  <c r="J9" i="7"/>
  <c r="J10" i="7"/>
  <c r="J11" i="7"/>
  <c r="J12" i="7"/>
  <c r="J13" i="7"/>
  <c r="J14" i="7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3" i="5"/>
  <c r="B4" i="5"/>
  <c r="B5" i="5"/>
  <c r="B7" i="5"/>
  <c r="B8" i="5"/>
  <c r="B9" i="5"/>
  <c r="B11" i="5"/>
  <c r="B12" i="5"/>
  <c r="B13" i="5"/>
  <c r="B2" i="5"/>
  <c r="E2" i="5"/>
  <c r="D2" i="5"/>
  <c r="A6" i="2"/>
  <c r="F6" i="2"/>
  <c r="H6" i="2"/>
  <c r="A7" i="2"/>
  <c r="F7" i="2"/>
  <c r="H7" i="2"/>
  <c r="A8" i="2"/>
  <c r="F8" i="2"/>
  <c r="H8" i="2"/>
  <c r="A9" i="2"/>
  <c r="F9" i="2"/>
  <c r="H9" i="2"/>
  <c r="A10" i="2"/>
  <c r="F10" i="2"/>
  <c r="H10" i="2"/>
  <c r="F11" i="2"/>
  <c r="H11" i="2"/>
  <c r="J16" i="7" l="1"/>
  <c r="B10" i="5"/>
  <c r="B6" i="5"/>
  <c r="H5" i="2"/>
  <c r="F5" i="2"/>
  <c r="F12" i="2" s="1" a="1"/>
  <c r="F12" i="2" s="1"/>
  <c r="H1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<sst xmlns="http://schemas.openxmlformats.org/spreadsheetml/2006/main" count="210" uniqueCount="182">
  <si>
    <t>Name</t>
  </si>
  <si>
    <t>Rückennummer</t>
  </si>
  <si>
    <t>Beschreibung</t>
  </si>
  <si>
    <t>Grösse</t>
  </si>
  <si>
    <t>Preis</t>
  </si>
  <si>
    <t>Status der Bestellung</t>
  </si>
  <si>
    <t>Status der Verrechnung</t>
  </si>
  <si>
    <t>neu</t>
  </si>
  <si>
    <t>offen</t>
  </si>
  <si>
    <t>Gesamtstatus</t>
  </si>
  <si>
    <t>verrechnet</t>
  </si>
  <si>
    <t>bezahlt</t>
  </si>
  <si>
    <t>in Produktion</t>
  </si>
  <si>
    <t>zur Abholung</t>
  </si>
  <si>
    <t>bereit zur Übergabe</t>
  </si>
  <si>
    <t>geliefert/übergeben</t>
  </si>
  <si>
    <t>Artikelnummer</t>
  </si>
  <si>
    <r>
      <t>ï</t>
    </r>
    <r>
      <rPr>
        <sz val="7"/>
        <color rgb="FFFF0000"/>
        <rFont val="Times New Roman"/>
        <family val="1"/>
      </rPr>
      <t xml:space="preserve">     </t>
    </r>
    <r>
      <rPr>
        <b/>
        <u/>
        <sz val="17"/>
        <color rgb="FFFF0000"/>
        <rFont val="Aldrich"/>
      </rPr>
      <t>T-SHIRTS/FUNKTIONAL SHIRTS</t>
    </r>
  </si>
  <si>
    <r>
      <t xml:space="preserve">- </t>
    </r>
    <r>
      <rPr>
        <b/>
        <sz val="16"/>
        <color theme="1"/>
        <rFont val="Aldrich"/>
      </rPr>
      <t>T-Shirt lang</t>
    </r>
    <r>
      <rPr>
        <sz val="16"/>
        <color theme="1"/>
        <rFont val="Aldrich"/>
      </rPr>
      <t xml:space="preserve"> funktional (P-01): € 26,- </t>
    </r>
  </si>
  <si>
    <t xml:space="preserve">  </t>
  </si>
  <si>
    <r>
      <t>- T-Shirt kurz</t>
    </r>
    <r>
      <rPr>
        <sz val="16"/>
        <color theme="1"/>
        <rFont val="Aldrich"/>
      </rPr>
      <t xml:space="preserve"> funktional (P-02): € 20,- </t>
    </r>
  </si>
  <si>
    <r>
      <t>ï</t>
    </r>
    <r>
      <rPr>
        <sz val="7"/>
        <color rgb="FFFF0000"/>
        <rFont val="Times New Roman"/>
        <family val="1"/>
      </rPr>
      <t xml:space="preserve">     </t>
    </r>
    <r>
      <rPr>
        <b/>
        <u/>
        <sz val="17"/>
        <color rgb="FFFF0000"/>
        <rFont val="Aldrich"/>
      </rPr>
      <t>SHORTS/HOSEN</t>
    </r>
  </si>
  <si>
    <r>
      <t xml:space="preserve">- </t>
    </r>
    <r>
      <rPr>
        <b/>
        <sz val="16"/>
        <color theme="1"/>
        <rFont val="Aldrich"/>
      </rPr>
      <t>Trainingshose</t>
    </r>
    <r>
      <rPr>
        <sz val="16"/>
        <color theme="1"/>
        <rFont val="Aldrich"/>
      </rPr>
      <t xml:space="preserve"> </t>
    </r>
    <r>
      <rPr>
        <i/>
        <sz val="14"/>
        <color theme="1"/>
        <rFont val="Aldrich"/>
      </rPr>
      <t xml:space="preserve">Baumwolle </t>
    </r>
    <r>
      <rPr>
        <sz val="16"/>
        <color theme="1"/>
        <rFont val="Aldrich"/>
      </rPr>
      <t>(P-05): € 45,-</t>
    </r>
  </si>
  <si>
    <r>
      <t xml:space="preserve">- </t>
    </r>
    <r>
      <rPr>
        <b/>
        <sz val="16"/>
        <color theme="1"/>
        <rFont val="Aldrich"/>
      </rPr>
      <t xml:space="preserve">Shorts </t>
    </r>
    <r>
      <rPr>
        <sz val="16"/>
        <color theme="1"/>
        <rFont val="Aldrich"/>
      </rPr>
      <t>(P-06): € 23,-</t>
    </r>
  </si>
  <si>
    <t xml:space="preserve">   </t>
  </si>
  <si>
    <r>
      <t>ï</t>
    </r>
    <r>
      <rPr>
        <sz val="7"/>
        <color rgb="FFFF0000"/>
        <rFont val="Times New Roman"/>
        <family val="1"/>
      </rPr>
      <t xml:space="preserve">     </t>
    </r>
    <r>
      <rPr>
        <b/>
        <u/>
        <sz val="17"/>
        <color rgb="FFFF0000"/>
        <rFont val="Aldrich"/>
      </rPr>
      <t>HOODIES</t>
    </r>
  </si>
  <si>
    <r>
      <t xml:space="preserve">- </t>
    </r>
    <r>
      <rPr>
        <b/>
        <sz val="16"/>
        <color theme="1"/>
        <rFont val="Aldrich"/>
      </rPr>
      <t>Hoodie</t>
    </r>
    <r>
      <rPr>
        <sz val="16"/>
        <color theme="1"/>
        <rFont val="Aldrich"/>
      </rPr>
      <t xml:space="preserve"> </t>
    </r>
    <r>
      <rPr>
        <i/>
        <sz val="14"/>
        <color theme="1"/>
        <rFont val="Aldrich"/>
      </rPr>
      <t xml:space="preserve">Baumwolle </t>
    </r>
    <r>
      <rPr>
        <sz val="16"/>
        <color theme="1"/>
        <rFont val="Aldrich"/>
      </rPr>
      <t xml:space="preserve">(P-07): € 59,- </t>
    </r>
  </si>
  <si>
    <t xml:space="preserve"> </t>
  </si>
  <si>
    <r>
      <t xml:space="preserve">- </t>
    </r>
    <r>
      <rPr>
        <b/>
        <sz val="16"/>
        <color theme="1"/>
        <rFont val="Aldrich"/>
      </rPr>
      <t>Hoodie</t>
    </r>
    <r>
      <rPr>
        <sz val="11"/>
        <color theme="1"/>
        <rFont val="Aldrich"/>
      </rPr>
      <t xml:space="preserve"> </t>
    </r>
    <r>
      <rPr>
        <i/>
        <sz val="14"/>
        <color theme="1"/>
        <rFont val="Aldrich"/>
      </rPr>
      <t xml:space="preserve">funktional </t>
    </r>
    <r>
      <rPr>
        <sz val="16"/>
        <color theme="1"/>
        <rFont val="Aldrich"/>
      </rPr>
      <t xml:space="preserve">(P-08): € 59, - </t>
    </r>
  </si>
  <si>
    <r>
      <t>ï</t>
    </r>
    <r>
      <rPr>
        <sz val="7"/>
        <color rgb="FFFF0000"/>
        <rFont val="Times New Roman"/>
        <family val="1"/>
      </rPr>
      <t xml:space="preserve">     </t>
    </r>
    <r>
      <rPr>
        <b/>
        <u/>
        <sz val="17"/>
        <color rgb="FFFF0000"/>
        <rFont val="Aldrich"/>
      </rPr>
      <t>KAPPEN</t>
    </r>
  </si>
  <si>
    <r>
      <t xml:space="preserve">- </t>
    </r>
    <r>
      <rPr>
        <b/>
        <sz val="16"/>
        <color theme="1"/>
        <rFont val="Aldrich"/>
      </rPr>
      <t>Flexfit Kappe</t>
    </r>
    <r>
      <rPr>
        <sz val="16"/>
        <color theme="1"/>
        <rFont val="Aldrich"/>
      </rPr>
      <t xml:space="preserve"> </t>
    </r>
    <r>
      <rPr>
        <i/>
        <sz val="14"/>
        <color theme="1"/>
        <rFont val="Aldrich"/>
      </rPr>
      <t>gebogener Schirm</t>
    </r>
    <r>
      <rPr>
        <sz val="16"/>
        <color theme="1"/>
        <rFont val="Aldrich"/>
      </rPr>
      <t xml:space="preserve"> (P-09): € 19,-</t>
    </r>
  </si>
  <si>
    <r>
      <t xml:space="preserve">- </t>
    </r>
    <r>
      <rPr>
        <b/>
        <sz val="16"/>
        <color theme="1"/>
        <rFont val="Aldrich"/>
      </rPr>
      <t>Snapback Kappe</t>
    </r>
    <r>
      <rPr>
        <sz val="16"/>
        <color theme="1"/>
        <rFont val="Aldrich"/>
      </rPr>
      <t xml:space="preserve"> </t>
    </r>
    <r>
      <rPr>
        <i/>
        <sz val="14"/>
        <color theme="1"/>
        <rFont val="Aldrich"/>
      </rPr>
      <t xml:space="preserve">gerader Schirm, größenverstellbar </t>
    </r>
    <r>
      <rPr>
        <sz val="16"/>
        <color theme="1"/>
        <rFont val="Aldrich"/>
      </rPr>
      <t>(P-10): € 19,-</t>
    </r>
  </si>
  <si>
    <r>
      <t>ï</t>
    </r>
    <r>
      <rPr>
        <sz val="7"/>
        <color rgb="FFFF0000"/>
        <rFont val="Times New Roman"/>
        <family val="1"/>
      </rPr>
      <t xml:space="preserve">     </t>
    </r>
    <r>
      <rPr>
        <b/>
        <u/>
        <sz val="17"/>
        <color rgb="FFFF0000"/>
        <rFont val="Aldrich"/>
      </rPr>
      <t>SONSTIGES</t>
    </r>
  </si>
  <si>
    <r>
      <t xml:space="preserve">- </t>
    </r>
    <r>
      <rPr>
        <b/>
        <sz val="16"/>
        <color theme="1"/>
        <rFont val="Aldrich"/>
      </rPr>
      <t>Handtuch</t>
    </r>
    <r>
      <rPr>
        <sz val="16"/>
        <color theme="1"/>
        <rFont val="Aldrich"/>
      </rPr>
      <t xml:space="preserve"> </t>
    </r>
    <r>
      <rPr>
        <i/>
        <sz val="14"/>
        <color theme="1"/>
        <rFont val="Aldrich"/>
      </rPr>
      <t xml:space="preserve">Nummer/Name/Logo </t>
    </r>
    <r>
      <rPr>
        <sz val="16"/>
        <color theme="1"/>
        <rFont val="Aldrich"/>
      </rPr>
      <t>(P-11): € 28,90</t>
    </r>
  </si>
  <si>
    <r>
      <t>ï</t>
    </r>
    <r>
      <rPr>
        <sz val="7"/>
        <color rgb="FFFF0000"/>
        <rFont val="Times New Roman"/>
        <family val="1"/>
      </rPr>
      <t xml:space="preserve">     </t>
    </r>
    <r>
      <rPr>
        <b/>
        <u/>
        <sz val="17"/>
        <color rgb="FFFF0000"/>
        <rFont val="Aldrich"/>
      </rPr>
      <t>TRIKOTS</t>
    </r>
  </si>
  <si>
    <r>
      <t xml:space="preserve">- </t>
    </r>
    <r>
      <rPr>
        <b/>
        <sz val="20"/>
        <color theme="1"/>
        <rFont val="Aldrich"/>
      </rPr>
      <t>Jersey-Set</t>
    </r>
    <r>
      <rPr>
        <sz val="20"/>
        <color theme="1"/>
        <rFont val="Aldrich"/>
      </rPr>
      <t xml:space="preserve"> </t>
    </r>
    <r>
      <rPr>
        <i/>
        <sz val="17"/>
        <color theme="1"/>
        <rFont val="Aldrich"/>
      </rPr>
      <t>2 Trikots, 1 Überhose, 2 Paar Stutzen</t>
    </r>
    <r>
      <rPr>
        <sz val="20"/>
        <color theme="1"/>
        <rFont val="Aldrich"/>
      </rPr>
      <t>: € 159,-</t>
    </r>
  </si>
  <si>
    <r>
      <t>-</t>
    </r>
    <r>
      <rPr>
        <b/>
        <sz val="16"/>
        <color theme="1"/>
        <rFont val="Aldrich"/>
      </rPr>
      <t>Hose</t>
    </r>
    <r>
      <rPr>
        <sz val="16"/>
        <color theme="1"/>
        <rFont val="Aldrich"/>
      </rPr>
      <t xml:space="preserve"> </t>
    </r>
    <r>
      <rPr>
        <i/>
        <sz val="16"/>
        <color theme="1"/>
        <rFont val="Aldrich"/>
      </rPr>
      <t>Cover Pants Pro:</t>
    </r>
    <r>
      <rPr>
        <sz val="16"/>
        <color theme="1"/>
        <rFont val="Aldrich"/>
      </rPr>
      <t xml:space="preserve"> € 29.-</t>
    </r>
  </si>
  <si>
    <r>
      <t>-</t>
    </r>
    <r>
      <rPr>
        <b/>
        <sz val="16"/>
        <color theme="1"/>
        <rFont val="Aldrich"/>
      </rPr>
      <t>Stutzen</t>
    </r>
    <r>
      <rPr>
        <sz val="16"/>
        <color theme="1"/>
        <rFont val="Aldrich"/>
      </rPr>
      <t xml:space="preserve"> </t>
    </r>
    <r>
      <rPr>
        <i/>
        <sz val="16"/>
        <color theme="1"/>
        <rFont val="Aldrich"/>
      </rPr>
      <t>(blau/weiß): Evo:</t>
    </r>
    <r>
      <rPr>
        <sz val="16"/>
        <color theme="1"/>
        <rFont val="Aldrich"/>
      </rPr>
      <t xml:space="preserve"> € 16,- (pro Paar)</t>
    </r>
  </si>
  <si>
    <r>
      <t>ï</t>
    </r>
    <r>
      <rPr>
        <sz val="7"/>
        <color rgb="FFFF0000"/>
        <rFont val="Times New Roman"/>
        <family val="1"/>
      </rPr>
      <t xml:space="preserve">     </t>
    </r>
    <r>
      <rPr>
        <b/>
        <u/>
        <sz val="17"/>
        <color rgb="FFFF0000"/>
        <rFont val="Aldrich"/>
      </rPr>
      <t xml:space="preserve">HAUBEN – </t>
    </r>
    <r>
      <rPr>
        <b/>
        <sz val="11"/>
        <color rgb="FFFF0000"/>
        <rFont val="Aldrich"/>
      </rPr>
      <t>SONDERANFERTIGUNGEN (KEINE EINZELSTÜCKE)</t>
    </r>
  </si>
  <si>
    <r>
      <t xml:space="preserve">- </t>
    </r>
    <r>
      <rPr>
        <b/>
        <sz val="16"/>
        <color theme="1"/>
        <rFont val="Aldrich"/>
      </rPr>
      <t xml:space="preserve">Baumwollmütze </t>
    </r>
    <r>
      <rPr>
        <sz val="16"/>
        <color theme="1"/>
        <rFont val="Aldrich"/>
      </rPr>
      <t>mit Bommel: € 17,- (Mind. 20 Stück)</t>
    </r>
  </si>
  <si>
    <t xml:space="preserve">V1 </t>
  </si>
  <si>
    <t xml:space="preserve">V2 </t>
  </si>
  <si>
    <r>
      <t xml:space="preserve">- </t>
    </r>
    <r>
      <rPr>
        <b/>
        <sz val="16"/>
        <color theme="1"/>
        <rFont val="Aldrich"/>
      </rPr>
      <t xml:space="preserve">Dünne Mütze </t>
    </r>
    <r>
      <rPr>
        <sz val="16"/>
        <color theme="1"/>
        <rFont val="Aldrich"/>
      </rPr>
      <t>einfärbig: € 15,- (Mind 20 Stück)</t>
    </r>
  </si>
  <si>
    <t>P-01</t>
  </si>
  <si>
    <t>P-02</t>
  </si>
  <si>
    <t>P-03</t>
  </si>
  <si>
    <t>P-04</t>
  </si>
  <si>
    <t>P-05</t>
  </si>
  <si>
    <t>P-06</t>
  </si>
  <si>
    <t>P-07</t>
  </si>
  <si>
    <t>P-08</t>
  </si>
  <si>
    <t>P-09</t>
  </si>
  <si>
    <t>P-10</t>
  </si>
  <si>
    <t>P-11</t>
  </si>
  <si>
    <t>T-Shirt lang funktional</t>
  </si>
  <si>
    <t>Preis (€)</t>
  </si>
  <si>
    <t>T-Shirt kurz funktional</t>
  </si>
  <si>
    <r>
      <t xml:space="preserve">- </t>
    </r>
    <r>
      <rPr>
        <b/>
        <sz val="16"/>
        <color theme="1"/>
        <rFont val="Aldrich"/>
      </rPr>
      <t>T-Shirt kurz</t>
    </r>
    <r>
      <rPr>
        <sz val="16"/>
        <color theme="1"/>
        <rFont val="Aldrich"/>
      </rPr>
      <t xml:space="preserve"> Baumwolle United Logo (P-03): € 19,-</t>
    </r>
  </si>
  <si>
    <r>
      <t>*- T-Shirt kurz</t>
    </r>
    <r>
      <rPr>
        <sz val="16"/>
        <color theme="1"/>
        <rFont val="Aldrich"/>
      </rPr>
      <t xml:space="preserve"> Baumwolle Nummer &amp; Logo (P-04): € 19,-</t>
    </r>
  </si>
  <si>
    <t xml:space="preserve">T-Shirt kurz Baumwolle United Logo </t>
  </si>
  <si>
    <t>T-Shirt kurz Baumwolle Nummer &amp; Logo</t>
  </si>
  <si>
    <t>Trainingshose Baumwolle</t>
  </si>
  <si>
    <t>Hoodie Baumwolle</t>
  </si>
  <si>
    <t>Hoodie Funktional</t>
  </si>
  <si>
    <t>Kappe Flexfit gebogener Schirm</t>
  </si>
  <si>
    <t>Kappe Snapback gerader Schirm, grössenverstellbar</t>
  </si>
  <si>
    <t>Handtuch Nummer/Name/Logo</t>
  </si>
  <si>
    <r>
      <rPr>
        <sz val="16"/>
        <color theme="1"/>
        <rFont val="Aldrich"/>
      </rPr>
      <t>-</t>
    </r>
    <r>
      <rPr>
        <b/>
        <sz val="16"/>
        <color theme="1"/>
        <rFont val="Aldrich"/>
      </rPr>
      <t>Trikot</t>
    </r>
    <r>
      <rPr>
        <sz val="16"/>
        <color theme="1"/>
        <rFont val="Aldrich"/>
      </rPr>
      <t xml:space="preserve"> </t>
    </r>
    <r>
      <rPr>
        <i/>
        <sz val="16"/>
        <color theme="1"/>
        <rFont val="Aldrich"/>
      </rPr>
      <t>(Blau/Weiss) Sochi, nec Sochi Special</t>
    </r>
    <r>
      <rPr>
        <sz val="16"/>
        <color theme="1"/>
        <rFont val="Aldrich"/>
      </rPr>
      <t>: € 49,-</t>
    </r>
  </si>
  <si>
    <t>Shorts</t>
  </si>
  <si>
    <t>SN</t>
  </si>
  <si>
    <t>warte auf Lieferung</t>
  </si>
  <si>
    <t>erledigt</t>
  </si>
  <si>
    <t>offene Rechnung</t>
  </si>
  <si>
    <t>erstellt am</t>
  </si>
  <si>
    <t>Anzahl Artikel</t>
  </si>
  <si>
    <t>SUMME</t>
  </si>
  <si>
    <t>Anmerkungen</t>
  </si>
  <si>
    <t>Grössen</t>
  </si>
  <si>
    <t>S</t>
  </si>
  <si>
    <t>M</t>
  </si>
  <si>
    <t>L</t>
  </si>
  <si>
    <t>XL</t>
  </si>
  <si>
    <t>XXL</t>
  </si>
  <si>
    <t>XXXL</t>
  </si>
  <si>
    <t>XXXXL</t>
  </si>
  <si>
    <t xml:space="preserve"> / </t>
  </si>
  <si>
    <t>Nr.</t>
  </si>
  <si>
    <t>Rückennummer
Initialen</t>
  </si>
  <si>
    <t>Produktbezeichnung</t>
  </si>
  <si>
    <t>Spalte1</t>
  </si>
  <si>
    <t xml:space="preserve">  Bestellung für (Vorname, Nachname):</t>
  </si>
  <si>
    <t>Nr</t>
  </si>
  <si>
    <t>T-Shirt Basic S Men LS - langarm</t>
  </si>
  <si>
    <t>T-Shirt Basic S Men - kurzarm</t>
  </si>
  <si>
    <t>T-Shirt Cotton navy v1, digital print</t>
  </si>
  <si>
    <t>T-Shirt Cotton navy v2, digital print</t>
  </si>
  <si>
    <t>Hoodie Pants Exon</t>
  </si>
  <si>
    <t>Shorts Moose</t>
  </si>
  <si>
    <t>Hoodie Cotton Hockey</t>
  </si>
  <si>
    <t>Baseball Cap Flexfit</t>
  </si>
  <si>
    <t>Baseball Cap Snapback</t>
  </si>
  <si>
    <t>Towel Sol's Bayside mit Nummer/Name/Logo gestickt</t>
  </si>
  <si>
    <t>P-12</t>
  </si>
  <si>
    <t>1l Trinkflasche *Hockey*, United Design</t>
  </si>
  <si>
    <t>P-13</t>
  </si>
  <si>
    <t>Helm Sticker</t>
  </si>
  <si>
    <t>P-14</t>
  </si>
  <si>
    <t>Keychain with UV print-one side, incl. setup cost</t>
  </si>
  <si>
    <t>P-15</t>
  </si>
  <si>
    <t>Ice Hockey Training Jersey TFB - Subli Front And Colla, neck: V+, mat. 150, subli PD</t>
  </si>
  <si>
    <t>T-01</t>
  </si>
  <si>
    <t>Ice Hockey Jersey Sochi - 230 mat., Sochi special neck BLAU</t>
  </si>
  <si>
    <t>T-02</t>
  </si>
  <si>
    <t>Ice Hockey Jersey Sochi - 230 mat., Sochi special neck WEISS</t>
  </si>
  <si>
    <t>T-03</t>
  </si>
  <si>
    <t>Ice Hockey Covers Pro</t>
  </si>
  <si>
    <t>T-04</t>
  </si>
  <si>
    <t>Hockey Socks Evo - Velcro on front and back</t>
  </si>
  <si>
    <t>T-05</t>
  </si>
  <si>
    <t>T-06 *)</t>
  </si>
  <si>
    <t>Hockey Socks PRO - Velcro on front and back</t>
  </si>
  <si>
    <t>T-07 *)</t>
  </si>
  <si>
    <t>X-01</t>
  </si>
  <si>
    <t>Winterhat folded, embroidery logo</t>
  </si>
  <si>
    <t>X-02</t>
  </si>
  <si>
    <t>Winterhat with bobble, embroidery logo</t>
  </si>
  <si>
    <t xml:space="preserve">Nr. </t>
  </si>
  <si>
    <t>PREIS</t>
  </si>
  <si>
    <t>Unterschrift</t>
  </si>
  <si>
    <t>Datum</t>
  </si>
  <si>
    <t>Ort</t>
  </si>
  <si>
    <t>Bernhard Fischer</t>
  </si>
  <si>
    <t>Clemens Tuppinger</t>
  </si>
  <si>
    <t>Patrick Sebesta</t>
  </si>
  <si>
    <t>Ivan Zhygallo</t>
  </si>
  <si>
    <t>Peter Wiltsche</t>
  </si>
  <si>
    <t>Anatoli Janz</t>
  </si>
  <si>
    <t>Lukasz Magiera</t>
  </si>
  <si>
    <t>Thomas Ruzek</t>
  </si>
  <si>
    <t>Thomas Krist</t>
  </si>
  <si>
    <t>Max Kubesch</t>
  </si>
  <si>
    <t>Sami Eder</t>
  </si>
  <si>
    <t>Reinhard Hetzeneder</t>
  </si>
  <si>
    <t>Florestan Holzammer</t>
  </si>
  <si>
    <t>Norbert Wunderl</t>
  </si>
  <si>
    <t>Oliver Cuma</t>
  </si>
  <si>
    <t>Günther Fabsich</t>
  </si>
  <si>
    <t>Endri Bakiri</t>
  </si>
  <si>
    <t>Roland Wüster</t>
  </si>
  <si>
    <t>Armin Blassnig</t>
  </si>
  <si>
    <t>Mario Schmalzl</t>
  </si>
  <si>
    <t>Matias Paukkio</t>
  </si>
  <si>
    <t>Stefan Neumeier</t>
  </si>
  <si>
    <t>Clemens Hanappi</t>
  </si>
  <si>
    <t>Emil Butunoi</t>
  </si>
  <si>
    <t>Philipp Gailer</t>
  </si>
  <si>
    <t>Nino Moser</t>
  </si>
  <si>
    <t>Vova Zhygallo</t>
  </si>
  <si>
    <t>Alexander Kolrus</t>
  </si>
  <si>
    <t>Dmitry Chvertkin</t>
  </si>
  <si>
    <t>Nikolaus Hauer</t>
  </si>
  <si>
    <t>NH</t>
  </si>
  <si>
    <t>Manuel Sabic</t>
  </si>
  <si>
    <t>Radim Gabco</t>
  </si>
  <si>
    <t>Artur Gynter</t>
  </si>
  <si>
    <t>Matus Kuzma</t>
  </si>
  <si>
    <t>Chris Richards</t>
  </si>
  <si>
    <t>Björn Kraiger</t>
  </si>
  <si>
    <t>Nachname</t>
  </si>
  <si>
    <t>X_NameZeichen</t>
  </si>
  <si>
    <t>X_NachnameZeichen</t>
  </si>
  <si>
    <t>Xnachname</t>
  </si>
  <si>
    <t>Stückzahl*</t>
  </si>
  <si>
    <t>Produktbezeichnung*</t>
  </si>
  <si>
    <t>EINZELPREIS</t>
  </si>
  <si>
    <t>Bestellung für:</t>
  </si>
  <si>
    <t>Name*</t>
  </si>
  <si>
    <t>Grösse*</t>
  </si>
  <si>
    <t>Anmerkungen (optional)</t>
  </si>
  <si>
    <t>GESAMTPREIS</t>
  </si>
  <si>
    <t>*)</t>
  </si>
  <si>
    <t>*) Gesamtpreis beinhaltet keine Versand- und Verpackungskosten!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</si>
</sst>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>
    <font>
      <sz val="11"/>
      <color theme="1"/>
      <name val="Calibri"/>
      <family val="2"/>
      <scheme val="minor"/>
    </font>
    <font>
      <sz val="11"/>
      <color theme="1"/>
      <name val="Aldrich"/>
    </font>
    <font>
      <b/>
      <u/>
      <sz val="17"/>
      <color rgb="FFFF0000"/>
      <name val="Aldrich"/>
    </font>
    <font>
      <sz val="18"/>
      <color rgb="FFFF0000"/>
      <name val="Webdings"/>
      <family val="1"/>
      <charset val="2"/>
    </font>
    <font>
      <sz val="7"/>
      <color rgb="FFFF0000"/>
      <name val="Times New Roman"/>
      <family val="1"/>
    </font>
    <font>
      <sz val="16"/>
      <color theme="1"/>
      <name val="Aldrich"/>
    </font>
    <font>
      <b/>
      <sz val="16"/>
      <color theme="1"/>
      <name val="Aldrich"/>
    </font>
    <font>
      <i/>
      <sz val="16"/>
      <color theme="1"/>
      <name val="Aldrich"/>
    </font>
    <font>
      <i/>
      <sz val="14"/>
      <color theme="1"/>
      <name val="Aldrich"/>
    </font>
    <font>
      <b/>
      <sz val="11"/>
      <color rgb="FFFF0000"/>
      <name val="Aldrich"/>
    </font>
    <font>
      <sz val="20"/>
      <color theme="1"/>
      <name val="Aldrich"/>
    </font>
    <font>
      <b/>
      <sz val="20"/>
      <color theme="1"/>
      <name val="Aldrich"/>
    </font>
    <font>
      <i/>
      <sz val="17"/>
      <color theme="1"/>
      <name val="Aldrich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ldrich"/>
    </font>
    <font>
      <sz val="12"/>
      <color theme="1"/>
      <name val="Calibri"/>
      <family val="2"/>
      <scheme val="minor"/>
    </font>
    <font>
      <sz val="20"/>
      <color theme="1"/>
      <name val="Bahnschrift SemiBold"/>
      <family val="2"/>
    </font>
    <font>
      <sz val="14"/>
      <color theme="1"/>
      <name val="Aldrich"/>
    </font>
    <font>
      <b/>
      <sz val="14"/>
      <color theme="1"/>
      <name val="Aldrich"/>
    </font>
    <font>
      <b/>
      <sz val="18"/>
      <color rgb="FFFF0000"/>
      <name val="Aldrich"/>
    </font>
    <font>
      <sz val="14"/>
      <name val="Aldrich"/>
    </font>
    <font>
      <b/>
      <sz val="13"/>
      <color rgb="FFFFFFFF"/>
      <name val="Aldrich"/>
    </font>
    <font>
      <b/>
      <sz val="12"/>
      <color rgb="FF000000"/>
      <name val="Aldrich"/>
    </font>
    <font>
      <sz val="12"/>
      <name val="Aldrich"/>
    </font>
    <font>
      <b/>
      <sz val="11"/>
      <color theme="1"/>
      <name val="Aldrich"/>
    </font>
    <font>
      <b/>
      <sz val="11"/>
      <color theme="1"/>
      <name val="Calibri"/>
      <family val="2"/>
      <scheme val="minor"/>
    </font>
    <font>
      <b/>
      <sz val="11"/>
      <color rgb="FF002060"/>
      <name val="Aldrich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4472C4"/>
      </left>
      <right style="medium">
        <color rgb="FFED7D31"/>
      </right>
      <top style="medium">
        <color rgb="FF4472C4"/>
      </top>
      <bottom/>
      <diagonal/>
    </border>
    <border>
      <left/>
      <right style="medium">
        <color rgb="FFED7D31"/>
      </right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rgb="FFED7D31"/>
      </right>
      <top style="medium">
        <color rgb="FF4472C4"/>
      </top>
      <bottom style="medium">
        <color rgb="FF4472C4"/>
      </bottom>
      <diagonal/>
    </border>
    <border>
      <left/>
      <right style="medium">
        <color rgb="FFED7D31"/>
      </right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ED7D31"/>
      </right>
      <top/>
      <bottom/>
      <diagonal/>
    </border>
    <border>
      <left/>
      <right style="medium">
        <color rgb="FFED7D31"/>
      </right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 style="medium">
        <color rgb="FFED7D31"/>
      </right>
      <top/>
      <bottom style="medium">
        <color rgb="FF4472C4"/>
      </bottom>
      <diagonal/>
    </border>
    <border>
      <left/>
      <right style="medium">
        <color rgb="FFED7D31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  <xf numFmtId="0" fontId="9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 indent="5"/>
    </xf>
    <xf numFmtId="0" fontId="10" fillId="0" borderId="0" xfId="0" quotePrefix="1" applyFont="1" applyAlignment="1">
      <alignment vertical="center"/>
    </xf>
    <xf numFmtId="0" fontId="6" fillId="0" borderId="0" xfId="0" quotePrefix="1" applyFont="1" applyAlignment="1">
      <alignment horizontal="left" vertical="center" indent="5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14" fontId="0" fillId="0" borderId="0" xfId="0" applyNumberForma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3"/>
    </xf>
    <xf numFmtId="0" fontId="19" fillId="0" borderId="5" xfId="0" applyFont="1" applyBorder="1" applyAlignment="1">
      <alignment horizontal="center" vertical="center" wrapText="1"/>
    </xf>
    <xf numFmtId="2" fontId="20" fillId="0" borderId="6" xfId="0" applyNumberFormat="1" applyFont="1" applyBorder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/>
    <xf numFmtId="14" fontId="15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14" fontId="18" fillId="2" borderId="0" xfId="0" applyNumberFormat="1" applyFont="1" applyFill="1" applyAlignment="1" applyProtection="1">
      <alignment horizontal="center" vertical="center" wrapText="1"/>
      <protection locked="0"/>
    </xf>
    <xf numFmtId="0" fontId="23" fillId="5" borderId="11" xfId="0" applyFont="1" applyFill="1" applyBorder="1" applyAlignment="1">
      <alignment horizontal="left" vertical="center" indent="1"/>
    </xf>
    <xf numFmtId="0" fontId="24" fillId="0" borderId="12" xfId="0" applyFont="1" applyBorder="1" applyAlignment="1">
      <alignment vertical="center"/>
    </xf>
    <xf numFmtId="0" fontId="23" fillId="0" borderId="13" xfId="0" applyFont="1" applyBorder="1" applyAlignment="1">
      <alignment horizontal="left" vertical="center" indent="4"/>
    </xf>
    <xf numFmtId="0" fontId="23" fillId="5" borderId="14" xfId="0" applyFont="1" applyFill="1" applyBorder="1" applyAlignment="1">
      <alignment horizontal="left" vertical="center" indent="1"/>
    </xf>
    <xf numFmtId="0" fontId="24" fillId="0" borderId="15" xfId="0" applyFont="1" applyBorder="1" applyAlignment="1">
      <alignment vertical="center"/>
    </xf>
    <xf numFmtId="0" fontId="23" fillId="0" borderId="16" xfId="0" applyFont="1" applyBorder="1" applyAlignment="1">
      <alignment horizontal="left" vertical="center" indent="4"/>
    </xf>
    <xf numFmtId="0" fontId="23" fillId="5" borderId="17" xfId="0" applyFont="1" applyFill="1" applyBorder="1" applyAlignment="1">
      <alignment horizontal="left" vertical="center" indent="1"/>
    </xf>
    <xf numFmtId="0" fontId="24" fillId="0" borderId="18" xfId="0" applyFont="1" applyBorder="1" applyAlignment="1">
      <alignment vertical="center"/>
    </xf>
    <xf numFmtId="0" fontId="23" fillId="0" borderId="19" xfId="0" applyFont="1" applyBorder="1" applyAlignment="1">
      <alignment horizontal="left" vertical="center" indent="4"/>
    </xf>
    <xf numFmtId="0" fontId="22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vertical="center"/>
    </xf>
    <xf numFmtId="0" fontId="14" fillId="0" borderId="0" xfId="0" applyFont="1"/>
    <xf numFmtId="0" fontId="0" fillId="6" borderId="0" xfId="0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indent="2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 indent="4"/>
    </xf>
    <xf numFmtId="0" fontId="11" fillId="0" borderId="20" xfId="0" applyFont="1" applyBorder="1" applyAlignment="1">
      <alignment horizontal="left"/>
    </xf>
    <xf numFmtId="0" fontId="0" fillId="0" borderId="20" xfId="0" applyBorder="1" applyAlignment="1">
      <alignment horizontal="left" vertical="center"/>
    </xf>
  </cellXfs>
  <cellStyles count="1">
    <cellStyle name="Standard" xfId="0" builtinId="0"/>
  </cellStyles>
  <dxfs count="34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drich"/>
        <scheme val="none"/>
      </font>
      <alignment horizontal="center" vertical="center" textRotation="0" wrapText="0" indent="0" justifyLastLine="0" shrinkToFit="0" readingOrder="0"/>
    </dxf>
    <dxf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ldrich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ldrich"/>
        <scheme val="none"/>
      </font>
      <numFmt numFmtId="164" formatCode="&quot;€&quot;\ #,##0.00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dric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drich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ldric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ldrich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drich"/>
        <scheme val="none"/>
      </font>
      <alignment horizontal="right" vertical="center" textRotation="0" wrapText="1" indent="3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drich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ldric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drich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ldrich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drich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drich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ldrich"/>
        <scheme val="none"/>
      </font>
      <numFmt numFmtId="19" formatCode="dd/mm/yyyy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2"/>
        <color theme="1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drich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314325</xdr:colOff>
      <xdr:row>6</xdr:row>
      <xdr:rowOff>186865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7081FD8-876A-4945-9A66-C532C4A2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1076325" cy="94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685800</xdr:colOff>
      <xdr:row>1</xdr:row>
      <xdr:rowOff>247650</xdr:rowOff>
    </xdr:from>
    <xdr:to>
      <xdr:col>4</xdr:col>
      <xdr:colOff>0</xdr:colOff>
      <xdr:row>7</xdr:row>
      <xdr:rowOff>77964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78B5BF6-B753-4FCD-A1F7-F5CBBD7A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542925"/>
          <a:ext cx="838200" cy="103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9525</xdr:colOff>
      <xdr:row>10</xdr:row>
      <xdr:rowOff>163805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5333EE7-8629-4179-B110-FAA7E00C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771525" cy="544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7</xdr:row>
      <xdr:rowOff>238126</xdr:rowOff>
    </xdr:from>
    <xdr:to>
      <xdr:col>1</xdr:col>
      <xdr:colOff>657225</xdr:colOff>
      <xdr:row>10</xdr:row>
      <xdr:rowOff>177389</xdr:rowOff>
    </xdr:to>
    <xdr:pic>
      <xdr:nvPicPr>
        <xdr:cNvPr id="5" name="image3.jpg">
          <a:extLst>
            <a:ext uri="{FF2B5EF4-FFF2-40B4-BE49-F238E27FC236}">
              <a16:creationId xmlns:a16="http://schemas.microsoft.com/office/drawing/2014/main" id="{305FF279-EE17-43D2-97A7-64A38089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43076"/>
          <a:ext cx="581025" cy="577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619125</xdr:colOff>
      <xdr:row>14</xdr:row>
      <xdr:rowOff>56189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F6F986B-6D10-4E80-B3C5-D018506A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619125" cy="437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609600</xdr:colOff>
      <xdr:row>11</xdr:row>
      <xdr:rowOff>247651</xdr:rowOff>
    </xdr:from>
    <xdr:to>
      <xdr:col>1</xdr:col>
      <xdr:colOff>447675</xdr:colOff>
      <xdr:row>14</xdr:row>
      <xdr:rowOff>44666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40889FB-4E9D-478D-8D6B-97BC535B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276"/>
          <a:ext cx="600075" cy="435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20352</xdr:colOff>
      <xdr:row>17</xdr:row>
      <xdr:rowOff>171450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EA7EFD0-D41E-4A30-8687-8E77C282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8975"/>
          <a:ext cx="782352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</xdr:colOff>
      <xdr:row>15</xdr:row>
      <xdr:rowOff>1</xdr:rowOff>
    </xdr:from>
    <xdr:to>
      <xdr:col>2</xdr:col>
      <xdr:colOff>152400</xdr:colOff>
      <xdr:row>17</xdr:row>
      <xdr:rowOff>150899</xdr:rowOff>
    </xdr:to>
    <xdr:pic>
      <xdr:nvPicPr>
        <xdr:cNvPr id="9" name="image2.jpg">
          <a:extLst>
            <a:ext uri="{FF2B5EF4-FFF2-40B4-BE49-F238E27FC236}">
              <a16:creationId xmlns:a16="http://schemas.microsoft.com/office/drawing/2014/main" id="{D3FF29D2-E979-4625-9A3F-3723E017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228976"/>
          <a:ext cx="733425" cy="531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20</xdr:row>
      <xdr:rowOff>1</xdr:rowOff>
    </xdr:from>
    <xdr:to>
      <xdr:col>0</xdr:col>
      <xdr:colOff>685801</xdr:colOff>
      <xdr:row>22</xdr:row>
      <xdr:rowOff>101157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292D9629-9F7B-4F35-A5D3-471932B8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352926"/>
          <a:ext cx="685800" cy="48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20</xdr:row>
      <xdr:rowOff>19050</xdr:rowOff>
    </xdr:from>
    <xdr:to>
      <xdr:col>1</xdr:col>
      <xdr:colOff>666750</xdr:colOff>
      <xdr:row>23</xdr:row>
      <xdr:rowOff>28575</xdr:rowOff>
    </xdr:to>
    <xdr:pic>
      <xdr:nvPicPr>
        <xdr:cNvPr id="11" name="image8.jpg">
          <a:extLst>
            <a:ext uri="{FF2B5EF4-FFF2-40B4-BE49-F238E27FC236}">
              <a16:creationId xmlns:a16="http://schemas.microsoft.com/office/drawing/2014/main" id="{0E0D771F-4949-4DBB-BD13-4634135B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371975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57150</xdr:colOff>
      <xdr:row>27</xdr:row>
      <xdr:rowOff>6935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92265223-A155-4258-802E-22F6F90B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819150" cy="578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23</xdr:row>
      <xdr:rowOff>190501</xdr:rowOff>
    </xdr:from>
    <xdr:to>
      <xdr:col>2</xdr:col>
      <xdr:colOff>47625</xdr:colOff>
      <xdr:row>27</xdr:row>
      <xdr:rowOff>14994</xdr:rowOff>
    </xdr:to>
    <xdr:pic>
      <xdr:nvPicPr>
        <xdr:cNvPr id="13" name="image9.jpg">
          <a:extLst>
            <a:ext uri="{FF2B5EF4-FFF2-40B4-BE49-F238E27FC236}">
              <a16:creationId xmlns:a16="http://schemas.microsoft.com/office/drawing/2014/main" id="{63CBCD34-690A-46C2-ABD5-A432BB99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114926"/>
          <a:ext cx="657225" cy="653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29</xdr:row>
      <xdr:rowOff>28575</xdr:rowOff>
    </xdr:from>
    <xdr:to>
      <xdr:col>1</xdr:col>
      <xdr:colOff>95250</xdr:colOff>
      <xdr:row>32</xdr:row>
      <xdr:rowOff>42236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50861B2-2F78-4940-911A-B14D1873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34125"/>
          <a:ext cx="828675" cy="585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28</xdr:row>
      <xdr:rowOff>238125</xdr:rowOff>
    </xdr:from>
    <xdr:to>
      <xdr:col>2</xdr:col>
      <xdr:colOff>147049</xdr:colOff>
      <xdr:row>32</xdr:row>
      <xdr:rowOff>85725</xdr:rowOff>
    </xdr:to>
    <xdr:pic>
      <xdr:nvPicPr>
        <xdr:cNvPr id="15" name="image4.jpg">
          <a:extLst>
            <a:ext uri="{FF2B5EF4-FFF2-40B4-BE49-F238E27FC236}">
              <a16:creationId xmlns:a16="http://schemas.microsoft.com/office/drawing/2014/main" id="{B6665C4C-E530-4731-93E5-F7EFF742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86500"/>
          <a:ext cx="6804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133350</xdr:colOff>
      <xdr:row>36</xdr:row>
      <xdr:rowOff>60743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4E7F0B82-B8DF-427F-A05F-F8153C0B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4225"/>
          <a:ext cx="895350" cy="63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33</xdr:row>
      <xdr:rowOff>0</xdr:rowOff>
    </xdr:from>
    <xdr:to>
      <xdr:col>2</xdr:col>
      <xdr:colOff>400050</xdr:colOff>
      <xdr:row>36</xdr:row>
      <xdr:rowOff>60743</xdr:rowOff>
    </xdr:to>
    <xdr:pic>
      <xdr:nvPicPr>
        <xdr:cNvPr id="17" name="image15.jpg">
          <a:extLst>
            <a:ext uri="{FF2B5EF4-FFF2-40B4-BE49-F238E27FC236}">
              <a16:creationId xmlns:a16="http://schemas.microsoft.com/office/drawing/2014/main" id="{8F816F2C-96B1-454C-9259-A4640810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7134225"/>
          <a:ext cx="895350" cy="63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47627</xdr:colOff>
      <xdr:row>39</xdr:row>
      <xdr:rowOff>42830</xdr:rowOff>
    </xdr:from>
    <xdr:to>
      <xdr:col>0</xdr:col>
      <xdr:colOff>676275</xdr:colOff>
      <xdr:row>42</xdr:row>
      <xdr:rowOff>38100</xdr:rowOff>
    </xdr:to>
    <xdr:pic>
      <xdr:nvPicPr>
        <xdr:cNvPr id="18" name="image18.jpg">
          <a:extLst>
            <a:ext uri="{FF2B5EF4-FFF2-40B4-BE49-F238E27FC236}">
              <a16:creationId xmlns:a16="http://schemas.microsoft.com/office/drawing/2014/main" id="{05299928-3AD4-4743-A074-469C60EE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8491505"/>
          <a:ext cx="628648" cy="70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609600</xdr:colOff>
      <xdr:row>47</xdr:row>
      <xdr:rowOff>228600</xdr:rowOff>
    </xdr:to>
    <xdr:pic>
      <xdr:nvPicPr>
        <xdr:cNvPr id="19" name="image16.jpg">
          <a:extLst>
            <a:ext uri="{FF2B5EF4-FFF2-40B4-BE49-F238E27FC236}">
              <a16:creationId xmlns:a16="http://schemas.microsoft.com/office/drawing/2014/main" id="{997422F2-50B6-4AA1-8109-640CDBCA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295275</xdr:colOff>
      <xdr:row>52</xdr:row>
      <xdr:rowOff>176441</xdr:rowOff>
    </xdr:to>
    <xdr:pic>
      <xdr:nvPicPr>
        <xdr:cNvPr id="20" name="image5.jpg">
          <a:extLst>
            <a:ext uri="{FF2B5EF4-FFF2-40B4-BE49-F238E27FC236}">
              <a16:creationId xmlns:a16="http://schemas.microsoft.com/office/drawing/2014/main" id="{A767B9D4-8469-4516-9435-71D05F6A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1057275" cy="74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600075</xdr:colOff>
      <xdr:row>59</xdr:row>
      <xdr:rowOff>40887</xdr:rowOff>
    </xdr:to>
    <xdr:pic>
      <xdr:nvPicPr>
        <xdr:cNvPr id="21" name="image12.jpg">
          <a:extLst>
            <a:ext uri="{FF2B5EF4-FFF2-40B4-BE49-F238E27FC236}">
              <a16:creationId xmlns:a16="http://schemas.microsoft.com/office/drawing/2014/main" id="{EA2BFB8C-1AA0-44C6-AEF6-3C12BBC9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600075" cy="421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123826</xdr:colOff>
      <xdr:row>57</xdr:row>
      <xdr:rowOff>9526</xdr:rowOff>
    </xdr:from>
    <xdr:to>
      <xdr:col>1</xdr:col>
      <xdr:colOff>657225</xdr:colOff>
      <xdr:row>59</xdr:row>
      <xdr:rowOff>8194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9FDC0B11-4621-467B-8372-FE5A3109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6" y="12611101"/>
          <a:ext cx="533399" cy="379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447675</xdr:colOff>
      <xdr:row>61</xdr:row>
      <xdr:rowOff>124241</xdr:rowOff>
    </xdr:to>
    <xdr:pic>
      <xdr:nvPicPr>
        <xdr:cNvPr id="23" name="image17.jpg">
          <a:extLst>
            <a:ext uri="{FF2B5EF4-FFF2-40B4-BE49-F238E27FC236}">
              <a16:creationId xmlns:a16="http://schemas.microsoft.com/office/drawing/2014/main" id="{619FD07B-4872-4F79-8C7A-0F323260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"/>
          <a:ext cx="447675" cy="314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62</xdr:row>
      <xdr:rowOff>1</xdr:rowOff>
    </xdr:from>
    <xdr:to>
      <xdr:col>0</xdr:col>
      <xdr:colOff>523875</xdr:colOff>
      <xdr:row>63</xdr:row>
      <xdr:rowOff>177815</xdr:rowOff>
    </xdr:to>
    <xdr:pic>
      <xdr:nvPicPr>
        <xdr:cNvPr id="24" name="image14.jpg">
          <a:extLst>
            <a:ext uri="{FF2B5EF4-FFF2-40B4-BE49-F238E27FC236}">
              <a16:creationId xmlns:a16="http://schemas.microsoft.com/office/drawing/2014/main" id="{B8CB8A74-2338-4DE0-9760-C0AE473A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87426"/>
          <a:ext cx="523875" cy="368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600076</xdr:colOff>
      <xdr:row>62</xdr:row>
      <xdr:rowOff>19051</xdr:rowOff>
    </xdr:from>
    <xdr:to>
      <xdr:col>1</xdr:col>
      <xdr:colOff>371475</xdr:colOff>
      <xdr:row>64</xdr:row>
      <xdr:rowOff>13061</xdr:rowOff>
    </xdr:to>
    <xdr:pic>
      <xdr:nvPicPr>
        <xdr:cNvPr id="25" name="image10.jpg">
          <a:extLst>
            <a:ext uri="{FF2B5EF4-FFF2-40B4-BE49-F238E27FC236}">
              <a16:creationId xmlns:a16="http://schemas.microsoft.com/office/drawing/2014/main" id="{F843C6F7-7AFF-40AF-B460-8DF0EFC6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13706476"/>
          <a:ext cx="533399" cy="37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64</xdr:row>
      <xdr:rowOff>152400</xdr:rowOff>
    </xdr:from>
    <xdr:to>
      <xdr:col>1</xdr:col>
      <xdr:colOff>352425</xdr:colOff>
      <xdr:row>69</xdr:row>
      <xdr:rowOff>26205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3E3C8597-C1C7-4724-BC2F-C038C34C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7" t="19987" r="18661" b="9686"/>
        <a:stretch>
          <a:fillRect/>
        </a:stretch>
      </xdr:blipFill>
      <xdr:spPr bwMode="auto">
        <a:xfrm>
          <a:off x="0" y="14220825"/>
          <a:ext cx="1114425" cy="82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65</xdr:row>
      <xdr:rowOff>19050</xdr:rowOff>
    </xdr:from>
    <xdr:to>
      <xdr:col>3</xdr:col>
      <xdr:colOff>742950</xdr:colOff>
      <xdr:row>69</xdr:row>
      <xdr:rowOff>11589</xdr:rowOff>
    </xdr:to>
    <xdr:pic>
      <xdr:nvPicPr>
        <xdr:cNvPr id="27" name="image7.jpg">
          <a:extLst>
            <a:ext uri="{FF2B5EF4-FFF2-40B4-BE49-F238E27FC236}">
              <a16:creationId xmlns:a16="http://schemas.microsoft.com/office/drawing/2014/main" id="{F248DC27-6342-49B3-A0A2-299B4375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19" t="20973" r="50305" b="7869"/>
        <a:stretch>
          <a:fillRect/>
        </a:stretch>
      </xdr:blipFill>
      <xdr:spPr bwMode="auto">
        <a:xfrm>
          <a:off x="2105025" y="14277975"/>
          <a:ext cx="923925" cy="754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73</xdr:row>
      <xdr:rowOff>1</xdr:rowOff>
    </xdr:from>
    <xdr:to>
      <xdr:col>1</xdr:col>
      <xdr:colOff>323851</xdr:colOff>
      <xdr:row>77</xdr:row>
      <xdr:rowOff>1415</xdr:rowOff>
    </xdr:to>
    <xdr:pic>
      <xdr:nvPicPr>
        <xdr:cNvPr id="28" name="image11.jpg">
          <a:extLst>
            <a:ext uri="{FF2B5EF4-FFF2-40B4-BE49-F238E27FC236}">
              <a16:creationId xmlns:a16="http://schemas.microsoft.com/office/drawing/2014/main" id="{22937FD3-1338-4205-93E4-7A775271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954376"/>
          <a:ext cx="1085850" cy="76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161926</xdr:colOff>
      <xdr:row>73</xdr:row>
      <xdr:rowOff>9526</xdr:rowOff>
    </xdr:from>
    <xdr:to>
      <xdr:col>3</xdr:col>
      <xdr:colOff>447676</xdr:colOff>
      <xdr:row>76</xdr:row>
      <xdr:rowOff>174654</xdr:rowOff>
    </xdr:to>
    <xdr:pic>
      <xdr:nvPicPr>
        <xdr:cNvPr id="29" name="image13.jpg">
          <a:extLst>
            <a:ext uri="{FF2B5EF4-FFF2-40B4-BE49-F238E27FC236}">
              <a16:creationId xmlns:a16="http://schemas.microsoft.com/office/drawing/2014/main" id="{A5B6DA55-8BEF-4308-90AC-88F51EF2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6" y="15963901"/>
          <a:ext cx="1047750" cy="736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238125</xdr:colOff>
      <xdr:row>81</xdr:row>
      <xdr:rowOff>131645</xdr:rowOff>
    </xdr:to>
    <xdr:pic>
      <xdr:nvPicPr>
        <xdr:cNvPr id="30" name="image6.jpg">
          <a:extLst>
            <a:ext uri="{FF2B5EF4-FFF2-40B4-BE49-F238E27FC236}">
              <a16:creationId xmlns:a16="http://schemas.microsoft.com/office/drawing/2014/main" id="{FEDC7873-C3A4-4B5F-8706-40847584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73550"/>
          <a:ext cx="1000125" cy="703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8C9108-9210-474A-987D-9BDEDB81352F}" name="Artikelliste" displayName="Artikelliste" ref="A1:C12" totalsRowShown="0">
  <autoFilter ref="A1:C12" xr:uid="{790F5D69-5640-4FEB-81C2-54C1917FC403}"/>
  <tableColumns count="3">
    <tableColumn id="2" xr3:uid="{87C02900-B817-4888-83E5-F1D971BD8CE4}" name="Beschreibung"/>
    <tableColumn id="1" xr3:uid="{301821F7-577E-4EF8-B5BC-5848E03BBFCB}" name="Artikelnummer"/>
    <tableColumn id="3" xr3:uid="{3D8D2BE7-C30D-47D9-A3C9-8B87DF192387}" name="Preis (€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D02233-9CB6-4BC2-8DB8-C4B495A98376}" name="Bestellungen" displayName="Bestellungen" ref="A4:I12" totalsRowCount="1" headerRowDxfId="33" dataDxfId="32" tableBorderDxfId="31">
  <tableColumns count="9">
    <tableColumn id="11" xr3:uid="{C687003F-BF9C-4798-975E-8853EA6F362E}" name="erstellt am" dataDxfId="30" totalsRowDxfId="29">
      <calculatedColumnFormula>IF(ISBLANK(E5),TODAY(),)</calculatedColumnFormula>
    </tableColumn>
    <tableColumn id="8" xr3:uid="{44C9D2F6-6568-407B-BA99-27762E888EF8}" name="Spalte1" dataDxfId="28" totalsRowDxfId="27"/>
    <tableColumn id="1" xr3:uid="{890E090D-50AD-4A01-A70E-960DCE7988C7}" name="Name" dataDxfId="26" totalsRowDxfId="25"/>
    <tableColumn id="2" xr3:uid="{B6155E45-0B1B-4A0E-B8A6-BD111423074C}" name="Rückennummer_x000a_Initialen" dataDxfId="24" totalsRowDxfId="23"/>
    <tableColumn id="4" xr3:uid="{04A71B4D-361A-4473-A4AE-C43DDD0212F9}" name="Produktbezeichnung" totalsRowLabel="Anzahl Artikel" dataDxfId="22" totalsRowDxfId="21"/>
    <tableColumn id="3" xr3:uid="{E9297315-087B-4F13-B0D8-45ED92FD4AB5}" name="Nr." totalsRowFunction="custom" dataDxfId="20" totalsRowDxfId="19">
      <calculatedColumnFormula>IF(ISBLANK(Bestellungen[[#This Row],[Produktbezeichnung]]),"",VLOOKUP(Bestellungen[[#This Row],[Produktbezeichnung]],xProduktliste!A2:B20,2,FALSE))</calculatedColumnFormula>
      <totalsRowFormula array="1">COUNTIF(Bestellungen[Nr.],_xludf.NOT(_xludf.ISBLANK(Bestellungen[Nr.])))</totalsRowFormula>
    </tableColumn>
    <tableColumn id="5" xr3:uid="{C1894985-8907-4767-9047-1D72773E3299}" name="Grösse" totalsRowLabel="SUMME" dataDxfId="18" totalsRowDxfId="17"/>
    <tableColumn id="7" xr3:uid="{E78663EF-AAC2-43AC-A0E6-0ACD2B4CBA4C}" name="Preis" totalsRowFunction="sum" dataDxfId="16" totalsRowDxfId="15">
      <calculatedColumnFormula>IF(ISBLANK(Bestellungen[[#This Row],[Produktbezeichnung]]),"",VLOOKUP(Bestellungen[[#This Row],[Produktbezeichnung]],xProduktliste!A2:C20,3,FALSE))</calculatedColumnFormula>
    </tableColumn>
    <tableColumn id="6" xr3:uid="{0277DA2D-4377-4BA5-A62C-BA2A578D2DD1}" name="Anmerkungen" dataDxfId="14" totalsRowDxfId="13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72DC1B-0BDC-4D50-B74F-52B6F45A41B8}" name="Tab_Bestellung" displayName="Tab_Bestellung" ref="B4:J14" totalsRowShown="0" headerRowDxfId="12" dataDxfId="11">
  <autoFilter ref="B4:J14" xr:uid="{3072DC1B-0BDC-4D50-B74F-52B6F45A41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2D7A4BD-F933-4743-87FD-3CE7E1E5397D}" name="Stückzahl*" dataDxfId="10"/>
    <tableColumn id="2" xr3:uid="{38C1E3C2-10B9-4CE0-A505-E68A0502FDE7}" name="Produktbezeichnung*" dataDxfId="9"/>
    <tableColumn id="3" xr3:uid="{B652FD76-67ED-41B0-AAA7-003B7DFC3572}" name="Nr. " dataDxfId="8">
      <calculatedColumnFormula>IF(ISBLANK(Tab_Bestellung[[#This Row],[Produktbezeichnung*]]),"",VLOOKUP(Tab_Bestellung[[#This Row],[Produktbezeichnung*]],Produkte!$C$2:$E$24,2,FALSE))</calculatedColumnFormula>
    </tableColumn>
    <tableColumn id="4" xr3:uid="{BFD70EC2-6375-4707-9321-CC283825190E}" name="Name*" dataDxfId="7"/>
    <tableColumn id="5" xr3:uid="{83B41FB7-B82D-4292-8EA5-D1434FDC81C9}" name="Rückennummer_x000a_Initialen" dataDxfId="6">
      <calculatedColumnFormula>IF(ISBLANK(Tab_Bestellung[[#This Row],[Name*]]),"",VLOOKUP(Tab_Bestellung[[#This Row],[Name*]],Namen!$B$2:$C$37,2,FALSE))</calculatedColumnFormula>
    </tableColumn>
    <tableColumn id="6" xr3:uid="{750364FB-D5DE-4639-B28D-270D761BB061}" name="Grösse*" dataDxfId="5"/>
    <tableColumn id="7" xr3:uid="{3346E810-5010-4B4C-829F-8A9519073D54}" name="Anmerkungen (optional)" dataDxfId="4"/>
    <tableColumn id="11" xr3:uid="{448D6803-7D56-4433-9E66-770AFE0EDFFA}" name="EINZELPREIS" dataDxfId="3">
      <calculatedColumnFormula>IF(ISBLANK(Tab_Bestellung[[#This Row],[Stückzahl*]]),"",VLOOKUP(Tab_Bestellung[[#This Row],[Produktbezeichnung*]],Produkte!$C$2:$E$24,3,FALSE))</calculatedColumnFormula>
    </tableColumn>
    <tableColumn id="10" xr3:uid="{1063948B-DB6F-4062-AAAC-471632817C2E}" name="PREIS" dataDxfId="2">
      <calculatedColumnFormula>IF(ISBLANK(Tab_Bestellung[[#This Row],[Stückzahl*]]),"",Tab_Bestellung[[#This Row],[EINZELPREIS]]*Tab_Bestellung[[#This Row],[Stückzahl*]])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5EA90D-8887-4A9E-B5F5-A52F5A97FB48}" name="Tabelle4" displayName="Tabelle4" ref="A1:C37" totalsRowShown="0">
  <autoFilter ref="A1:C37" xr:uid="{5F5EA90D-8887-4A9E-B5F5-A52F5A97FB48}"/>
  <tableColumns count="3">
    <tableColumn id="1" xr3:uid="{D11C98AB-4BA7-48F1-8FC0-EDDA295563EE}" name="Name" dataDxfId="1"/>
    <tableColumn id="2" xr3:uid="{5EE6F484-B1D7-41B4-AACB-1E6415B6DAAA}" name="Nachname">
      <calculatedColumnFormula>MID(A2,E2,(D2-E2+1))</calculatedColumnFormula>
    </tableColumn>
    <tableColumn id="3" xr3:uid="{F2260D0A-99F0-4ADE-A1EC-5DEB58347390}" name="Rückennummer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D3CE-5573-4612-9B93-F83A173298E3}">
  <dimension ref="A1:C12"/>
  <sheetViews>
    <sheetView workbookViewId="0">
      <selection activeCell="C1" sqref="C1:C1048576"/>
    </sheetView>
  </sheetViews>
  <sheetFormatPr baseColWidth="10" defaultRowHeight="15"/>
  <cols>
    <col min="1" max="1" width="46.85546875" customWidth="1"/>
    <col min="2" max="2" width="9.28515625" customWidth="1"/>
    <col min="3" max="3" width="16.7109375" customWidth="1"/>
    <col min="4" max="4" width="10.42578125" customWidth="1"/>
  </cols>
  <sheetData>
    <row r="1" spans="1:3">
      <c r="A1" t="s">
        <v>2</v>
      </c>
      <c r="B1" t="s">
        <v>16</v>
      </c>
      <c r="C1" t="s">
        <v>55</v>
      </c>
    </row>
    <row r="2" spans="1:3">
      <c r="A2" t="s">
        <v>54</v>
      </c>
      <c r="B2" t="s">
        <v>43</v>
      </c>
      <c r="C2">
        <v>26</v>
      </c>
    </row>
    <row r="3" spans="1:3">
      <c r="A3" t="s">
        <v>56</v>
      </c>
      <c r="B3" t="s">
        <v>44</v>
      </c>
      <c r="C3">
        <v>20</v>
      </c>
    </row>
    <row r="4" spans="1:3">
      <c r="A4" t="s">
        <v>59</v>
      </c>
      <c r="B4" t="s">
        <v>45</v>
      </c>
      <c r="C4">
        <v>19</v>
      </c>
    </row>
    <row r="5" spans="1:3">
      <c r="A5" t="s">
        <v>60</v>
      </c>
      <c r="B5" t="s">
        <v>46</v>
      </c>
      <c r="C5">
        <v>19</v>
      </c>
    </row>
    <row r="6" spans="1:3">
      <c r="A6" t="s">
        <v>61</v>
      </c>
      <c r="B6" t="s">
        <v>47</v>
      </c>
      <c r="C6">
        <v>45</v>
      </c>
    </row>
    <row r="7" spans="1:3">
      <c r="A7" t="s">
        <v>68</v>
      </c>
      <c r="B7" t="s">
        <v>48</v>
      </c>
      <c r="C7">
        <v>26</v>
      </c>
    </row>
    <row r="8" spans="1:3">
      <c r="A8" t="s">
        <v>62</v>
      </c>
      <c r="B8" t="s">
        <v>49</v>
      </c>
      <c r="C8">
        <v>59</v>
      </c>
    </row>
    <row r="9" spans="1:3">
      <c r="A9" t="s">
        <v>63</v>
      </c>
      <c r="B9" t="s">
        <v>50</v>
      </c>
      <c r="C9">
        <v>59</v>
      </c>
    </row>
    <row r="10" spans="1:3">
      <c r="A10" t="s">
        <v>64</v>
      </c>
      <c r="B10" t="s">
        <v>51</v>
      </c>
      <c r="C10">
        <v>19</v>
      </c>
    </row>
    <row r="11" spans="1:3">
      <c r="A11" t="s">
        <v>65</v>
      </c>
      <c r="B11" t="s">
        <v>52</v>
      </c>
      <c r="C11">
        <v>19</v>
      </c>
    </row>
    <row r="12" spans="1:3">
      <c r="A12" t="s">
        <v>66</v>
      </c>
      <c r="B12" t="s">
        <v>53</v>
      </c>
      <c r="C12">
        <v>28.9</v>
      </c>
    </row>
  </sheetData>
  <phoneticPr fontId="13" type="noConversion"/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4F3D-0EC5-4F6F-94C1-11D1A643C94A}">
  <sheetPr>
    <pageSetUpPr fitToPage="1"/>
  </sheetPr>
  <dimension ref="A1:I19"/>
  <sheetViews>
    <sheetView showGridLines="0" zoomScale="70" zoomScaleNormal="70" workbookViewId="0">
      <selection activeCell="C6" sqref="C6"/>
    </sheetView>
  </sheetViews>
  <sheetFormatPr baseColWidth="10" defaultColWidth="11.42578125" defaultRowHeight="56.25" customHeight="1"/>
  <cols>
    <col min="1" max="1" width="17.7109375" bestFit="1" customWidth="1"/>
    <col min="2" max="2" width="7.140625" bestFit="1" customWidth="1"/>
    <col min="3" max="3" width="40" customWidth="1"/>
    <col min="4" max="4" width="25.140625" customWidth="1"/>
    <col min="5" max="5" width="68.7109375" customWidth="1"/>
    <col min="6" max="6" width="17.140625" bestFit="1" customWidth="1"/>
    <col min="7" max="7" width="18.42578125" customWidth="1"/>
    <col min="8" max="8" width="16.42578125" customWidth="1"/>
    <col min="9" max="9" width="42.42578125" customWidth="1"/>
    <col min="10" max="10" width="18" customWidth="1"/>
  </cols>
  <sheetData>
    <row r="1" spans="1:9" ht="16.5" customHeight="1"/>
    <row r="2" spans="1:9" ht="56.25" customHeight="1">
      <c r="A2" s="59" t="s">
        <v>90</v>
      </c>
      <c r="B2" s="59"/>
      <c r="C2" s="59"/>
      <c r="D2" s="59"/>
      <c r="E2" s="60"/>
      <c r="F2" s="61"/>
      <c r="G2" s="61"/>
      <c r="H2" s="62"/>
    </row>
    <row r="3" spans="1:9" ht="20.25" customHeight="1">
      <c r="A3" s="13"/>
      <c r="B3" s="13"/>
      <c r="C3" s="13"/>
      <c r="D3" s="10"/>
      <c r="E3" s="10"/>
    </row>
    <row r="4" spans="1:9" s="10" customFormat="1" ht="56.25" customHeight="1">
      <c r="A4" s="14" t="s">
        <v>73</v>
      </c>
      <c r="B4" s="29" t="s">
        <v>89</v>
      </c>
      <c r="C4" s="14" t="s">
        <v>0</v>
      </c>
      <c r="D4" s="14" t="s">
        <v>87</v>
      </c>
      <c r="E4" s="14" t="s">
        <v>88</v>
      </c>
      <c r="F4" s="14" t="s">
        <v>86</v>
      </c>
      <c r="G4" s="14" t="s">
        <v>3</v>
      </c>
      <c r="H4" s="14" t="s">
        <v>4</v>
      </c>
      <c r="I4" s="23" t="s">
        <v>76</v>
      </c>
    </row>
    <row r="5" spans="1:9" s="11" customFormat="1" ht="46.5" customHeight="1">
      <c r="A5" s="25"/>
      <c r="B5" s="21"/>
      <c r="C5" s="21"/>
      <c r="D5" s="21"/>
      <c r="E5" s="20"/>
      <c r="F5" s="26" t="str">
        <f>IF(ISBLANK(Bestellungen[[#This Row],[Produktbezeichnung]]),"",VLOOKUP(Bestellungen[[#This Row],[Produktbezeichnung]],xProduktliste!A2:B20,2,FALSE))</f>
        <v/>
      </c>
      <c r="G5" s="22"/>
      <c r="H5" s="27" t="str">
        <f>IF(ISBLANK(Bestellungen[[#This Row],[Produktbezeichnung]]),"",VLOOKUP(Bestellungen[[#This Row],[Produktbezeichnung]],xProduktliste!A2:C20,3,FALSE))</f>
        <v/>
      </c>
      <c r="I5" s="28"/>
    </row>
    <row r="6" spans="1:9" s="11" customFormat="1" ht="46.5" customHeight="1">
      <c r="A6" s="25">
        <f ca="1">IF(ISBLANK(E6),TODAY(),)</f>
        <v>45276</v>
      </c>
      <c r="B6" s="30"/>
      <c r="C6" s="21"/>
      <c r="D6" s="21"/>
      <c r="E6" s="20"/>
      <c r="F6" s="26" t="str">
        <f>IF(ISBLANK(Bestellungen[[#This Row],[Produktbezeichnung]]),"",VLOOKUP(Bestellungen[[#This Row],[Produktbezeichnung]],xProduktliste!A3:B21,2,FALSE))</f>
        <v/>
      </c>
      <c r="G6" s="22"/>
      <c r="H6" s="27" t="str">
        <f>IF(ISBLANK(Bestellungen[[#This Row],[Produktbezeichnung]]),"",VLOOKUP(Bestellungen[[#This Row],[Produktbezeichnung]],xProduktliste!A3:C21,3,FALSE))</f>
        <v/>
      </c>
      <c r="I6" s="28"/>
    </row>
    <row r="7" spans="1:9" s="11" customFormat="1" ht="46.5" customHeight="1">
      <c r="A7" s="25">
        <f ca="1">IF(ISBLANK(E7),TODAY(),)</f>
        <v>45276</v>
      </c>
      <c r="B7" s="30"/>
      <c r="C7" s="21"/>
      <c r="D7" s="21"/>
      <c r="E7" s="20"/>
      <c r="F7" s="26" t="str">
        <f>IF(ISBLANK(Bestellungen[[#This Row],[Produktbezeichnung]]),"",VLOOKUP(Bestellungen[[#This Row],[Produktbezeichnung]],xProduktliste!A3:B21,2,FALSE))</f>
        <v/>
      </c>
      <c r="G7" s="22"/>
      <c r="H7" s="27" t="str">
        <f>IF(ISBLANK(Bestellungen[[#This Row],[Produktbezeichnung]]),"",VLOOKUP(Bestellungen[[#This Row],[Produktbezeichnung]],xProduktliste!A3:C21,3,FALSE))</f>
        <v/>
      </c>
      <c r="I7" s="28"/>
    </row>
    <row r="8" spans="1:9" s="11" customFormat="1" ht="46.5" customHeight="1">
      <c r="A8" s="25">
        <f ca="1">IF(ISBLANK(E8),TODAY(),)</f>
        <v>45276</v>
      </c>
      <c r="B8" s="30"/>
      <c r="C8" s="21"/>
      <c r="D8" s="21"/>
      <c r="E8" s="20"/>
      <c r="F8" s="26" t="str">
        <f>IF(ISBLANK(Bestellungen[[#This Row],[Produktbezeichnung]]),"",VLOOKUP(Bestellungen[[#This Row],[Produktbezeichnung]],xProduktliste!A3:B21,2,FALSE))</f>
        <v/>
      </c>
      <c r="G8" s="22"/>
      <c r="H8" s="27" t="str">
        <f>IF(ISBLANK(Bestellungen[[#This Row],[Produktbezeichnung]]),"",VLOOKUP(Bestellungen[[#This Row],[Produktbezeichnung]],xProduktliste!A3:C21,3,FALSE))</f>
        <v/>
      </c>
      <c r="I8" s="28"/>
    </row>
    <row r="9" spans="1:9" s="11" customFormat="1" ht="46.5" customHeight="1">
      <c r="A9" s="25">
        <f ca="1">IF(ISBLANK(E9),TODAY(),)</f>
        <v>45276</v>
      </c>
      <c r="B9" s="30"/>
      <c r="C9" s="21"/>
      <c r="D9" s="21"/>
      <c r="E9" s="20"/>
      <c r="F9" s="26" t="str">
        <f>IF(ISBLANK(Bestellungen[[#This Row],[Produktbezeichnung]]),"",VLOOKUP(Bestellungen[[#This Row],[Produktbezeichnung]],xProduktliste!A3:B21,2,FALSE))</f>
        <v/>
      </c>
      <c r="G9" s="22"/>
      <c r="H9" s="27" t="str">
        <f>IF(ISBLANK(Bestellungen[[#This Row],[Produktbezeichnung]]),"",VLOOKUP(Bestellungen[[#This Row],[Produktbezeichnung]],xProduktliste!A3:C21,3,FALSE))</f>
        <v/>
      </c>
      <c r="I9" s="28"/>
    </row>
    <row r="10" spans="1:9" s="11" customFormat="1" ht="46.5" customHeight="1">
      <c r="A10" s="25">
        <f ca="1">IF(ISBLANK(E10),TODAY(),)</f>
        <v>45276</v>
      </c>
      <c r="B10" s="30"/>
      <c r="C10" s="21"/>
      <c r="D10" s="21"/>
      <c r="E10" s="20"/>
      <c r="F10" s="26" t="str">
        <f>IF(ISBLANK(Bestellungen[[#This Row],[Produktbezeichnung]]),"",VLOOKUP(Bestellungen[[#This Row],[Produktbezeichnung]],xProduktliste!A3:B21,2,FALSE))</f>
        <v/>
      </c>
      <c r="G10" s="22"/>
      <c r="H10" s="27" t="str">
        <f>IF(ISBLANK(Bestellungen[[#This Row],[Produktbezeichnung]]),"",VLOOKUP(Bestellungen[[#This Row],[Produktbezeichnung]],xProduktliste!A3:C21,3,FALSE))</f>
        <v/>
      </c>
      <c r="I10" s="28"/>
    </row>
    <row r="11" spans="1:9" ht="56.25" customHeight="1">
      <c r="A11" s="25"/>
      <c r="B11" s="21"/>
      <c r="C11" s="21"/>
      <c r="D11" s="21"/>
      <c r="E11" s="20"/>
      <c r="F11" s="26" t="str">
        <f>IF(ISBLANK(Bestellungen[[#This Row],[Produktbezeichnung]]),"",VLOOKUP(Bestellungen[[#This Row],[Produktbezeichnung]],xProduktliste!A3:B21,2,FALSE))</f>
        <v/>
      </c>
      <c r="G11" s="22"/>
      <c r="H11" s="27" t="str">
        <f>IF(ISBLANK(Bestellungen[[#This Row],[Produktbezeichnung]]),"",VLOOKUP(Bestellungen[[#This Row],[Produktbezeichnung]],xProduktliste!A3:C21,3,FALSE))</f>
        <v/>
      </c>
      <c r="I11" s="28"/>
    </row>
    <row r="12" spans="1:9" ht="56.25" customHeight="1">
      <c r="A12" s="15"/>
      <c r="B12" s="15"/>
      <c r="C12" s="16"/>
      <c r="D12" s="16"/>
      <c r="E12" s="17" t="s">
        <v>74</v>
      </c>
      <c r="F12" s="16" cm="1">
        <f t="array" aca="1" ref="F12" ca="1">COUNTIF(Bestellungen[Nr.],_xludf.NOT(_xludf.ISBLANK(Bestellungen[Nr.])))</f>
        <v>0</v>
      </c>
      <c r="G12" s="18" t="s">
        <v>75</v>
      </c>
      <c r="H12" s="19">
        <f>SUBTOTAL(109,Bestellungen[Preis])</f>
        <v>0</v>
      </c>
      <c r="I12" s="24"/>
    </row>
    <row r="19" spans="4:4" ht="56.25" customHeight="1">
      <c r="D19" s="12"/>
    </row>
  </sheetData>
  <sheetProtection insertRows="0" deleteRows="0"/>
  <mergeCells count="2">
    <mergeCell ref="A2:D2"/>
    <mergeCell ref="E2:H2"/>
  </mergeCells>
  <pageMargins left="0.7" right="0.7" top="0.78740157499999996" bottom="0.78740157499999996" header="0.3" footer="0.3"/>
  <pageSetup paperSize="9" scale="51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714589-B73B-4A5D-8464-C8E38D067620}">
          <x14:formula1>
            <xm:f>Lookup!$D$3:$D$12</xm:f>
          </x14:formula1>
          <xm:sqref>G5:G11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8ED8-39F9-4F88-ACE2-4C5E438AED17}">
  <sheetPr>
    <pageSetUpPr fitToPage="1"/>
  </sheetPr>
  <dimension ref="B2:K20"/>
  <sheetViews>
    <sheetView showGridLines="0" tabSelected="1" showRuler="0" view="pageLayout" zoomScale="80" zoomScaleNormal="100" zoomScalePageLayoutView="80" workbookViewId="0">
      <selection activeCell="F5" sqref="F5"/>
    </sheetView>
  </sheetViews>
  <sheetFormatPr baseColWidth="10" defaultRowHeight="15"/>
  <cols>
    <col min="1" max="1" width="3.42578125" style="43" customWidth="1"/>
    <col min="2" max="2" width="12.140625" style="43" bestFit="1" customWidth="1"/>
    <col min="3" max="3" width="54.85546875" style="43" customWidth="1"/>
    <col min="4" max="4" width="8" style="43" customWidth="1"/>
    <col min="5" max="5" width="27.85546875" style="43" customWidth="1"/>
    <col min="6" max="6" width="18.7109375" style="43" customWidth="1"/>
    <col min="7" max="7" width="14.85546875" style="43" customWidth="1"/>
    <col min="8" max="8" width="32" style="43" customWidth="1"/>
    <col min="9" max="9" width="15.140625" style="43" customWidth="1"/>
    <col min="10" max="10" width="11.140625" style="43" customWidth="1"/>
    <col min="11" max="11" width="3.7109375" customWidth="1"/>
    <col min="12" max="16384" width="11.42578125" style="43"/>
  </cols>
  <sheetData>
    <row r="2" spans="2:11" ht="30" customHeight="1">
      <c r="B2" s="63" t="s">
        <v>175</v>
      </c>
      <c r="C2" s="63"/>
      <c r="D2" s="63"/>
      <c r="E2" s="64"/>
      <c r="F2" s="64"/>
      <c r="G2" s="64"/>
      <c r="H2" s="64"/>
    </row>
    <row r="4" spans="2:11" s="44" customFormat="1" ht="36" customHeight="1">
      <c r="B4" s="44" t="s">
        <v>172</v>
      </c>
      <c r="C4" s="44" t="s">
        <v>173</v>
      </c>
      <c r="D4" s="53" t="s">
        <v>126</v>
      </c>
      <c r="E4" s="44" t="s">
        <v>176</v>
      </c>
      <c r="F4" s="54" t="s">
        <v>87</v>
      </c>
      <c r="G4" s="44" t="s">
        <v>177</v>
      </c>
      <c r="H4" s="44" t="s">
        <v>178</v>
      </c>
      <c r="I4" s="53" t="s">
        <v>174</v>
      </c>
      <c r="J4" s="53" t="s">
        <v>127</v>
      </c>
    </row>
    <row r="5" spans="2:11" ht="22.5" customHeight="1">
      <c r="B5" s="45"/>
      <c r="D5" s="52" t="str">
        <f>IF(ISBLANK(Tab_Bestellung[[#This Row],[Produktbezeichnung*]]),"",VLOOKUP(Tab_Bestellung[[#This Row],[Produktbezeichnung*]],Produkte!$C$2:$E$24,2,FALSE))</f>
        <v/>
      </c>
      <c r="F5" s="52" t="str">
        <f>IF(ISBLANK(Tab_Bestellung[[#This Row],[Name*]]),"",VLOOKUP(Tab_Bestellung[[#This Row],[Name*]],Namen!$B$2:$C$37,2,FALSE))</f>
        <v/>
      </c>
      <c r="I5" s="52" t="str">
        <f>IF(ISBLANK(Tab_Bestellung[[#This Row],[Stückzahl*]]),"",VLOOKUP(Tab_Bestellung[[#This Row],[Produktbezeichnung*]],Produkte!$C$2:$E$24,3,FALSE))</f>
        <v/>
      </c>
      <c r="J5" s="52" t="str">
        <f>IF(ISBLANK(Tab_Bestellung[[#This Row],[Stückzahl*]]),"",Tab_Bestellung[[#This Row],[EINZELPREIS]]*Tab_Bestellung[[#This Row],[Stückzahl*]])</f>
        <v/>
      </c>
      <c r="K5" s="43"/>
    </row>
    <row r="6" spans="2:11" ht="22.5" customHeight="1">
      <c r="B6" s="45"/>
      <c r="D6" s="52" t="str">
        <f>IF(ISBLANK(Tab_Bestellung[[#This Row],[Produktbezeichnung*]]),"",VLOOKUP(Tab_Bestellung[[#This Row],[Produktbezeichnung*]],Produkte!$C$2:$E$24,2,FALSE))</f>
        <v/>
      </c>
      <c r="F6" s="52" t="str">
        <f>IF(ISBLANK(Tab_Bestellung[[#This Row],[Name*]]),"",VLOOKUP(Tab_Bestellung[[#This Row],[Name*]],Namen!$B$2:$C$37,2,FALSE))</f>
        <v/>
      </c>
      <c r="I6" s="52" t="str">
        <f>IF(ISBLANK(Tab_Bestellung[[#This Row],[Stückzahl*]]),"",VLOOKUP(Tab_Bestellung[[#This Row],[Produktbezeichnung*]],Produkte!$C$2:$E$24,3,FALSE))</f>
        <v/>
      </c>
      <c r="J6" s="52" t="str">
        <f>IF(ISBLANK(Tab_Bestellung[[#This Row],[Stückzahl*]]),"",Tab_Bestellung[[#This Row],[EINZELPREIS]]*Tab_Bestellung[[#This Row],[Stückzahl*]])</f>
        <v/>
      </c>
      <c r="K6" s="43"/>
    </row>
    <row r="7" spans="2:11" ht="22.5" customHeight="1">
      <c r="B7" s="45"/>
      <c r="D7" s="52" t="str">
        <f>IF(ISBLANK(Tab_Bestellung[[#This Row],[Produktbezeichnung*]]),"",VLOOKUP(Tab_Bestellung[[#This Row],[Produktbezeichnung*]],Produkte!$C$2:$E$24,2,FALSE))</f>
        <v/>
      </c>
      <c r="F7" s="52" t="str">
        <f>IF(ISBLANK(Tab_Bestellung[[#This Row],[Name*]]),"",VLOOKUP(Tab_Bestellung[[#This Row],[Name*]],Namen!$B$2:$C$37,2,FALSE))</f>
        <v/>
      </c>
      <c r="I7" s="52" t="str">
        <f>IF(ISBLANK(Tab_Bestellung[[#This Row],[Stückzahl*]]),"",VLOOKUP(Tab_Bestellung[[#This Row],[Produktbezeichnung*]],Produkte!$C$2:$E$24,3,FALSE))</f>
        <v/>
      </c>
      <c r="J7" s="52" t="str">
        <f>IF(ISBLANK(Tab_Bestellung[[#This Row],[Stückzahl*]]),"",Tab_Bestellung[[#This Row],[EINZELPREIS]]*Tab_Bestellung[[#This Row],[Stückzahl*]])</f>
        <v/>
      </c>
      <c r="K7" s="43"/>
    </row>
    <row r="8" spans="2:11" ht="22.5" customHeight="1">
      <c r="B8" s="45"/>
      <c r="D8" s="52" t="str">
        <f>IF(ISBLANK(Tab_Bestellung[[#This Row],[Produktbezeichnung*]]),"",VLOOKUP(Tab_Bestellung[[#This Row],[Produktbezeichnung*]],Produkte!$C$2:$E$24,2,FALSE))</f>
        <v/>
      </c>
      <c r="F8" s="52" t="str">
        <f>IF(ISBLANK(Tab_Bestellung[[#This Row],[Name*]]),"",VLOOKUP(Tab_Bestellung[[#This Row],[Name*]],Namen!$B$2:$C$37,2,FALSE))</f>
        <v/>
      </c>
      <c r="I8" s="52" t="str">
        <f>IF(ISBLANK(Tab_Bestellung[[#This Row],[Stückzahl*]]),"",VLOOKUP(Tab_Bestellung[[#This Row],[Produktbezeichnung*]],Produkte!$C$2:$E$24,3,FALSE))</f>
        <v/>
      </c>
      <c r="J8" s="52" t="str">
        <f>IF(ISBLANK(Tab_Bestellung[[#This Row],[Stückzahl*]]),"",Tab_Bestellung[[#This Row],[EINZELPREIS]]*Tab_Bestellung[[#This Row],[Stückzahl*]])</f>
        <v/>
      </c>
      <c r="K8" s="43"/>
    </row>
    <row r="9" spans="2:11" ht="22.5" customHeight="1">
      <c r="B9" s="45"/>
      <c r="D9" s="52" t="str">
        <f>IF(ISBLANK(Tab_Bestellung[[#This Row],[Produktbezeichnung*]]),"",VLOOKUP(Tab_Bestellung[[#This Row],[Produktbezeichnung*]],Produkte!$C$2:$E$24,2,FALSE))</f>
        <v/>
      </c>
      <c r="F9" s="52" t="str">
        <f>IF(ISBLANK(Tab_Bestellung[[#This Row],[Name*]]),"",VLOOKUP(Tab_Bestellung[[#This Row],[Name*]],Namen!$B$2:$C$37,2,FALSE))</f>
        <v/>
      </c>
      <c r="I9" s="52" t="str">
        <f>IF(ISBLANK(Tab_Bestellung[[#This Row],[Stückzahl*]]),"",VLOOKUP(Tab_Bestellung[[#This Row],[Produktbezeichnung*]],Produkte!$C$2:$E$24,3,FALSE))</f>
        <v/>
      </c>
      <c r="J9" s="52" t="str">
        <f>IF(ISBLANK(Tab_Bestellung[[#This Row],[Stückzahl*]]),"",Tab_Bestellung[[#This Row],[EINZELPREIS]]*Tab_Bestellung[[#This Row],[Stückzahl*]])</f>
        <v/>
      </c>
      <c r="K9" s="43"/>
    </row>
    <row r="10" spans="2:11" ht="22.5" customHeight="1">
      <c r="B10" s="45"/>
      <c r="D10" s="52" t="str">
        <f>IF(ISBLANK(Tab_Bestellung[[#This Row],[Produktbezeichnung*]]),"",VLOOKUP(Tab_Bestellung[[#This Row],[Produktbezeichnung*]],Produkte!$C$2:$E$24,2,FALSE))</f>
        <v/>
      </c>
      <c r="F10" s="52" t="str">
        <f>IF(ISBLANK(Tab_Bestellung[[#This Row],[Name*]]),"",VLOOKUP(Tab_Bestellung[[#This Row],[Name*]],Namen!$B$2:$C$37,2,FALSE))</f>
        <v/>
      </c>
      <c r="I10" s="52" t="str">
        <f>IF(ISBLANK(Tab_Bestellung[[#This Row],[Stückzahl*]]),"",VLOOKUP(Tab_Bestellung[[#This Row],[Produktbezeichnung*]],Produkte!$C$2:$E$24,3,FALSE))</f>
        <v/>
      </c>
      <c r="J10" s="52" t="str">
        <f>IF(ISBLANK(Tab_Bestellung[[#This Row],[Stückzahl*]]),"",Tab_Bestellung[[#This Row],[EINZELPREIS]]*Tab_Bestellung[[#This Row],[Stückzahl*]])</f>
        <v/>
      </c>
      <c r="K10" s="43"/>
    </row>
    <row r="11" spans="2:11" ht="22.5" customHeight="1">
      <c r="B11" s="45"/>
      <c r="D11" s="52" t="str">
        <f>IF(ISBLANK(Tab_Bestellung[[#This Row],[Produktbezeichnung*]]),"",VLOOKUP(Tab_Bestellung[[#This Row],[Produktbezeichnung*]],Produkte!$C$2:$E$24,2,FALSE))</f>
        <v/>
      </c>
      <c r="F11" s="52" t="str">
        <f>IF(ISBLANK(Tab_Bestellung[[#This Row],[Name*]]),"",VLOOKUP(Tab_Bestellung[[#This Row],[Name*]],Namen!$B$2:$C$37,2,FALSE))</f>
        <v/>
      </c>
      <c r="I11" s="52" t="str">
        <f>IF(ISBLANK(Tab_Bestellung[[#This Row],[Stückzahl*]]),"",VLOOKUP(Tab_Bestellung[[#This Row],[Produktbezeichnung*]],Produkte!$C$2:$E$24,3,FALSE))</f>
        <v/>
      </c>
      <c r="J11" s="52" t="str">
        <f>IF(ISBLANK(Tab_Bestellung[[#This Row],[Stückzahl*]]),"",Tab_Bestellung[[#This Row],[EINZELPREIS]]*Tab_Bestellung[[#This Row],[Stückzahl*]])</f>
        <v/>
      </c>
      <c r="K11" s="43"/>
    </row>
    <row r="12" spans="2:11" ht="22.5" customHeight="1">
      <c r="B12" s="45"/>
      <c r="D12" s="52" t="str">
        <f>IF(ISBLANK(Tab_Bestellung[[#This Row],[Produktbezeichnung*]]),"",VLOOKUP(Tab_Bestellung[[#This Row],[Produktbezeichnung*]],Produkte!$C$2:$E$24,2,FALSE))</f>
        <v/>
      </c>
      <c r="F12" s="52" t="str">
        <f>IF(ISBLANK(Tab_Bestellung[[#This Row],[Name*]]),"",VLOOKUP(Tab_Bestellung[[#This Row],[Name*]],Namen!$B$2:$C$37,2,FALSE))</f>
        <v/>
      </c>
      <c r="I12" s="52" t="str">
        <f>IF(ISBLANK(Tab_Bestellung[[#This Row],[Stückzahl*]]),"",VLOOKUP(Tab_Bestellung[[#This Row],[Produktbezeichnung*]],Produkte!$C$2:$E$24,3,FALSE))</f>
        <v/>
      </c>
      <c r="J12" s="52" t="str">
        <f>IF(ISBLANK(Tab_Bestellung[[#This Row],[Stückzahl*]]),"",Tab_Bestellung[[#This Row],[EINZELPREIS]]*Tab_Bestellung[[#This Row],[Stückzahl*]])</f>
        <v/>
      </c>
      <c r="K12" s="43"/>
    </row>
    <row r="13" spans="2:11" ht="22.5" customHeight="1">
      <c r="B13" s="45"/>
      <c r="D13" s="52" t="str">
        <f>IF(ISBLANK(Tab_Bestellung[[#This Row],[Produktbezeichnung*]]),"",VLOOKUP(Tab_Bestellung[[#This Row],[Produktbezeichnung*]],Produkte!$C$2:$E$24,2,FALSE))</f>
        <v/>
      </c>
      <c r="F13" s="52" t="str">
        <f>IF(ISBLANK(Tab_Bestellung[[#This Row],[Name*]]),"",VLOOKUP(Tab_Bestellung[[#This Row],[Name*]],Namen!$B$2:$C$37,2,FALSE))</f>
        <v/>
      </c>
      <c r="I13" s="52" t="str">
        <f>IF(ISBLANK(Tab_Bestellung[[#This Row],[Stückzahl*]]),"",VLOOKUP(Tab_Bestellung[[#This Row],[Produktbezeichnung*]],Produkte!$C$2:$E$24,3,FALSE))</f>
        <v/>
      </c>
      <c r="J13" s="52" t="str">
        <f>IF(ISBLANK(Tab_Bestellung[[#This Row],[Stückzahl*]]),"",Tab_Bestellung[[#This Row],[EINZELPREIS]]*Tab_Bestellung[[#This Row],[Stückzahl*]])</f>
        <v/>
      </c>
      <c r="K13" s="43"/>
    </row>
    <row r="14" spans="2:11" ht="22.5" customHeight="1">
      <c r="B14" s="45"/>
      <c r="D14" s="52" t="str">
        <f>IF(ISBLANK(Tab_Bestellung[[#This Row],[Produktbezeichnung*]]),"",VLOOKUP(Tab_Bestellung[[#This Row],[Produktbezeichnung*]],Produkte!$C$2:$E$24,2,FALSE))</f>
        <v/>
      </c>
      <c r="F14" s="52" t="str">
        <f>IF(ISBLANK(Tab_Bestellung[[#This Row],[Name*]]),"",VLOOKUP(Tab_Bestellung[[#This Row],[Name*]],Namen!$B$2:$C$37,2,FALSE))</f>
        <v/>
      </c>
      <c r="I14" s="52" t="str">
        <f>IF(ISBLANK(Tab_Bestellung[[#This Row],[Stückzahl*]]),"",VLOOKUP(Tab_Bestellung[[#This Row],[Produktbezeichnung*]],Produkte!$C$2:$E$24,3,FALSE))</f>
        <v/>
      </c>
      <c r="J14" s="52" t="str">
        <f>IF(ISBLANK(Tab_Bestellung[[#This Row],[Stückzahl*]]),"",Tab_Bestellung[[#This Row],[EINZELPREIS]]*Tab_Bestellung[[#This Row],[Stückzahl*]])</f>
        <v/>
      </c>
      <c r="K14" s="43"/>
    </row>
    <row r="15" spans="2:11" ht="22.5" customHeight="1">
      <c r="B15" s="45"/>
      <c r="K15" s="43"/>
    </row>
    <row r="16" spans="2:11" ht="22.5" customHeight="1">
      <c r="B16" s="45"/>
      <c r="I16" s="56" t="s">
        <v>179</v>
      </c>
      <c r="J16" s="55">
        <f>SUM(Tab_Bestellung[PREIS])</f>
        <v>0</v>
      </c>
      <c r="K16" s="57" t="s">
        <v>180</v>
      </c>
    </row>
    <row r="17" spans="2:10" ht="47.25" customHeight="1">
      <c r="B17" s="46"/>
      <c r="C17" s="46"/>
      <c r="G17" s="65"/>
      <c r="H17" s="65"/>
      <c r="I17" s="65"/>
      <c r="J17" s="65"/>
    </row>
    <row r="18" spans="2:10" ht="18.75" customHeight="1">
      <c r="B18" s="49" t="s">
        <v>129</v>
      </c>
      <c r="C18" s="47" t="s">
        <v>130</v>
      </c>
      <c r="G18" s="49" t="s">
        <v>0</v>
      </c>
      <c r="I18" s="49" t="s">
        <v>128</v>
      </c>
    </row>
    <row r="19" spans="2:10" ht="42" customHeight="1">
      <c r="B19" s="58" t="s">
        <v>181</v>
      </c>
    </row>
    <row r="20" spans="2:10" ht="42" customHeight="1">
      <c r="B20" s="49"/>
      <c r="C20" s="47"/>
      <c r="G20" s="49"/>
      <c r="H20" s="48"/>
    </row>
  </sheetData>
  <sheetProtection sheet="1" objects="1" scenarios="1"/>
  <protectedRanges>
    <protectedRange sqref="B17:C17 J17:K18 G17:I17" name="DatumOrtNameUnterschrift" securityDescriptor="O:WDG:WDD:(A;;CC;;;AN)(A;;CC;;;WD)"/>
    <protectedRange sqref="E5:E14 G5:H14 B5:C14" name="Tabellenfelder" securityDescriptor="O:WDG:WDD:(A;;CC;;;AN)(A;;CC;;;WD)"/>
    <protectedRange sqref="E2" name="Bestellung für" securityDescriptor="O:WDG:WDD:(A;;CC;;;AN)(A;;CC;;;WD)"/>
  </protectedRanges>
  <mergeCells count="4">
    <mergeCell ref="B2:D2"/>
    <mergeCell ref="E2:H2"/>
    <mergeCell ref="I17:J17"/>
    <mergeCell ref="G17:H17"/>
  </mergeCells>
  <dataValidations count="1">
    <dataValidation type="whole" operator="greaterThanOrEqual" allowBlank="1" showInputMessage="1" showErrorMessage="1" errorTitle="Fehler bei Stückzahl" error="Bitte einen Wert größer 0 eingeben!" sqref="B5:B14" xr:uid="{8B50ACEE-4AEF-4ED3-AACD-B08688233F78}">
      <formula1>1</formula1>
    </dataValidation>
  </dataValidations>
  <printOptions headings="1"/>
  <pageMargins left="0.31496062992125984" right="0.31496062992125984" top="0.39370078740157483" bottom="0.39370078740157483" header="0.31496062992125984" footer="0.31496062992125984"/>
  <pageSetup paperSize="9" scale="68" orientation="landscape" cellComments="asDisplayed" horizontalDpi="4294967293" r:id="rId1"/>
  <colBreaks count="1" manualBreakCount="1">
    <brk id="11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AACDE3-9696-463B-827D-BCC407CE0211}">
          <x14:formula1>
            <xm:f>Namen!$A$2:$A$30</xm:f>
          </x14:formula1>
          <xm:sqref>E15:E16</xm:sqref>
        </x14:dataValidation>
        <x14:dataValidation type="list" allowBlank="1" showInputMessage="1" showErrorMessage="1" xr:uid="{E5C332C5-A7FC-4F0D-8B0C-8960D25B095F}">
          <x14:formula1>
            <xm:f>Produkte!$C$2:$C$24</xm:f>
          </x14:formula1>
          <xm:sqref>C5:C16</xm:sqref>
        </x14:dataValidation>
        <x14:dataValidation type="list" allowBlank="1" showInputMessage="1" showErrorMessage="1" xr:uid="{03203707-858F-4EE3-9585-5089679DB66D}">
          <x14:formula1>
            <xm:f>Namen!$B$2:$B$37</xm:f>
          </x14:formula1>
          <xm:sqref>E5:E14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284F-A248-481D-8B19-33EDDD9E23F6}">
  <dimension ref="A1:D12"/>
  <sheetViews>
    <sheetView workbookViewId="0">
      <selection activeCell="C39" sqref="C39"/>
    </sheetView>
  </sheetViews>
  <sheetFormatPr baseColWidth="10" defaultRowHeight="15"/>
  <cols>
    <col min="1" max="1" width="19.85546875" bestFit="1" customWidth="1"/>
    <col min="2" max="2" width="22" bestFit="1" customWidth="1"/>
    <col min="3" max="3" width="18.7109375" bestFit="1" customWidth="1"/>
  </cols>
  <sheetData>
    <row r="1" spans="1:4">
      <c r="A1" t="s">
        <v>5</v>
      </c>
      <c r="B1" t="s">
        <v>6</v>
      </c>
      <c r="C1" t="s">
        <v>9</v>
      </c>
      <c r="D1" t="s">
        <v>77</v>
      </c>
    </row>
    <row r="2" spans="1:4">
      <c r="A2" t="s">
        <v>7</v>
      </c>
      <c r="B2" t="s">
        <v>8</v>
      </c>
      <c r="C2" t="s">
        <v>7</v>
      </c>
      <c r="D2" t="s">
        <v>85</v>
      </c>
    </row>
    <row r="3" spans="1:4">
      <c r="A3" t="s">
        <v>12</v>
      </c>
      <c r="B3" t="s">
        <v>10</v>
      </c>
      <c r="C3" t="s">
        <v>70</v>
      </c>
      <c r="D3" t="s">
        <v>78</v>
      </c>
    </row>
    <row r="4" spans="1:4">
      <c r="A4" t="s">
        <v>13</v>
      </c>
      <c r="B4" t="s">
        <v>11</v>
      </c>
      <c r="C4" t="s">
        <v>72</v>
      </c>
      <c r="D4" t="s">
        <v>79</v>
      </c>
    </row>
    <row r="5" spans="1:4">
      <c r="A5" t="s">
        <v>14</v>
      </c>
      <c r="C5" t="s">
        <v>71</v>
      </c>
      <c r="D5" t="s">
        <v>80</v>
      </c>
    </row>
    <row r="6" spans="1:4">
      <c r="A6" t="s">
        <v>15</v>
      </c>
      <c r="D6" t="s">
        <v>81</v>
      </c>
    </row>
    <row r="7" spans="1:4">
      <c r="D7" t="s">
        <v>82</v>
      </c>
    </row>
    <row r="8" spans="1:4">
      <c r="D8" t="s">
        <v>83</v>
      </c>
    </row>
    <row r="9" spans="1:4">
      <c r="D9" t="s">
        <v>84</v>
      </c>
    </row>
    <row r="10" spans="1:4">
      <c r="D10">
        <v>53</v>
      </c>
    </row>
    <row r="11" spans="1:4">
      <c r="D11">
        <v>54</v>
      </c>
    </row>
    <row r="12" spans="1:4">
      <c r="D12">
        <v>56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8820-0726-42C3-BE95-71D3160564CC}">
  <dimension ref="A1:F37"/>
  <sheetViews>
    <sheetView workbookViewId="0">
      <selection sqref="A1:C37"/>
    </sheetView>
  </sheetViews>
  <sheetFormatPr baseColWidth="10" defaultRowHeight="15"/>
  <cols>
    <col min="1" max="1" width="20.42578125" customWidth="1"/>
    <col min="2" max="2" width="12.5703125" customWidth="1"/>
    <col min="3" max="3" width="17.140625" customWidth="1"/>
    <col min="4" max="4" width="15.42578125" hidden="1" customWidth="1"/>
    <col min="5" max="5" width="19.7109375" hidden="1" customWidth="1"/>
    <col min="6" max="6" width="0" hidden="1" customWidth="1"/>
  </cols>
  <sheetData>
    <row r="1" spans="1:6">
      <c r="A1" t="s">
        <v>0</v>
      </c>
      <c r="B1" t="s">
        <v>168</v>
      </c>
      <c r="C1" t="s">
        <v>1</v>
      </c>
      <c r="D1" t="s">
        <v>169</v>
      </c>
      <c r="E1" t="s">
        <v>170</v>
      </c>
      <c r="F1" t="s">
        <v>171</v>
      </c>
    </row>
    <row r="2" spans="1:6">
      <c r="A2" s="50" t="s">
        <v>131</v>
      </c>
      <c r="B2" t="str">
        <f t="shared" ref="B2:B37" si="0">MID(A2,E2,(D2-E2+1))</f>
        <v xml:space="preserve"> Fischer</v>
      </c>
      <c r="C2">
        <v>77</v>
      </c>
      <c r="D2">
        <f>LEN(A2)</f>
        <v>16</v>
      </c>
      <c r="E2">
        <f>FIND(" ",A2)</f>
        <v>9</v>
      </c>
    </row>
    <row r="3" spans="1:6">
      <c r="A3" s="50" t="s">
        <v>132</v>
      </c>
      <c r="B3" t="str">
        <f t="shared" si="0"/>
        <v xml:space="preserve"> Tuppinger</v>
      </c>
      <c r="C3">
        <v>33</v>
      </c>
      <c r="D3">
        <f t="shared" ref="D3:D37" si="1">LEN(A3)</f>
        <v>17</v>
      </c>
      <c r="E3">
        <f t="shared" ref="E3:E37" si="2">FIND(" ",A3)</f>
        <v>8</v>
      </c>
    </row>
    <row r="4" spans="1:6">
      <c r="A4" s="50" t="s">
        <v>133</v>
      </c>
      <c r="B4" t="str">
        <f t="shared" si="0"/>
        <v xml:space="preserve"> Sebesta</v>
      </c>
      <c r="C4">
        <v>55</v>
      </c>
      <c r="D4">
        <f t="shared" si="1"/>
        <v>15</v>
      </c>
      <c r="E4">
        <f t="shared" si="2"/>
        <v>8</v>
      </c>
    </row>
    <row r="5" spans="1:6">
      <c r="A5" s="50" t="s">
        <v>134</v>
      </c>
      <c r="B5" t="str">
        <f t="shared" si="0"/>
        <v xml:space="preserve"> Zhygallo</v>
      </c>
      <c r="C5">
        <v>40</v>
      </c>
      <c r="D5">
        <f t="shared" si="1"/>
        <v>13</v>
      </c>
      <c r="E5">
        <f t="shared" si="2"/>
        <v>5</v>
      </c>
    </row>
    <row r="6" spans="1:6">
      <c r="A6" s="50" t="s">
        <v>135</v>
      </c>
      <c r="B6" t="str">
        <f t="shared" si="0"/>
        <v xml:space="preserve"> Wiltsche</v>
      </c>
      <c r="C6">
        <v>89</v>
      </c>
      <c r="D6">
        <f t="shared" si="1"/>
        <v>14</v>
      </c>
      <c r="E6">
        <f t="shared" si="2"/>
        <v>6</v>
      </c>
    </row>
    <row r="7" spans="1:6">
      <c r="A7" s="50" t="s">
        <v>136</v>
      </c>
      <c r="B7" t="str">
        <f t="shared" si="0"/>
        <v xml:space="preserve"> Janz</v>
      </c>
      <c r="C7">
        <v>17</v>
      </c>
      <c r="D7">
        <f t="shared" si="1"/>
        <v>12</v>
      </c>
      <c r="E7">
        <f t="shared" si="2"/>
        <v>8</v>
      </c>
    </row>
    <row r="8" spans="1:6">
      <c r="A8" s="50" t="s">
        <v>137</v>
      </c>
      <c r="B8" t="str">
        <f t="shared" si="0"/>
        <v xml:space="preserve"> Magiera</v>
      </c>
      <c r="C8">
        <v>88</v>
      </c>
      <c r="D8">
        <f t="shared" si="1"/>
        <v>14</v>
      </c>
      <c r="E8">
        <f t="shared" si="2"/>
        <v>7</v>
      </c>
    </row>
    <row r="9" spans="1:6">
      <c r="A9" s="50" t="s">
        <v>138</v>
      </c>
      <c r="B9" t="str">
        <f t="shared" si="0"/>
        <v xml:space="preserve"> Ruzek</v>
      </c>
      <c r="C9">
        <v>82</v>
      </c>
      <c r="D9">
        <f t="shared" si="1"/>
        <v>12</v>
      </c>
      <c r="E9">
        <f t="shared" si="2"/>
        <v>7</v>
      </c>
    </row>
    <row r="10" spans="1:6">
      <c r="A10" s="50" t="s">
        <v>139</v>
      </c>
      <c r="B10" t="str">
        <f t="shared" si="0"/>
        <v xml:space="preserve"> Krist</v>
      </c>
      <c r="C10">
        <v>27</v>
      </c>
      <c r="D10">
        <f t="shared" si="1"/>
        <v>12</v>
      </c>
      <c r="E10">
        <f t="shared" si="2"/>
        <v>7</v>
      </c>
    </row>
    <row r="11" spans="1:6">
      <c r="A11" s="50" t="s">
        <v>140</v>
      </c>
      <c r="B11" t="str">
        <f t="shared" si="0"/>
        <v xml:space="preserve"> Kubesch</v>
      </c>
      <c r="C11">
        <v>11</v>
      </c>
      <c r="D11">
        <f t="shared" si="1"/>
        <v>11</v>
      </c>
      <c r="E11">
        <f t="shared" si="2"/>
        <v>4</v>
      </c>
    </row>
    <row r="12" spans="1:6">
      <c r="A12" s="50" t="s">
        <v>141</v>
      </c>
      <c r="B12" t="str">
        <f t="shared" si="0"/>
        <v xml:space="preserve"> Eder</v>
      </c>
      <c r="C12">
        <v>64</v>
      </c>
      <c r="D12">
        <f t="shared" si="1"/>
        <v>9</v>
      </c>
      <c r="E12">
        <f t="shared" si="2"/>
        <v>5</v>
      </c>
    </row>
    <row r="13" spans="1:6">
      <c r="A13" s="50" t="s">
        <v>142</v>
      </c>
      <c r="B13" t="str">
        <f t="shared" si="0"/>
        <v xml:space="preserve"> Hetzeneder</v>
      </c>
      <c r="C13">
        <v>35</v>
      </c>
      <c r="D13">
        <f t="shared" si="1"/>
        <v>19</v>
      </c>
      <c r="E13">
        <f t="shared" si="2"/>
        <v>9</v>
      </c>
    </row>
    <row r="14" spans="1:6">
      <c r="A14" s="50" t="s">
        <v>143</v>
      </c>
      <c r="B14" t="str">
        <f t="shared" si="0"/>
        <v xml:space="preserve"> Holzammer</v>
      </c>
      <c r="C14">
        <v>12</v>
      </c>
      <c r="D14">
        <f t="shared" si="1"/>
        <v>19</v>
      </c>
      <c r="E14">
        <f t="shared" si="2"/>
        <v>10</v>
      </c>
    </row>
    <row r="15" spans="1:6">
      <c r="A15" s="50" t="s">
        <v>144</v>
      </c>
      <c r="B15" t="str">
        <f t="shared" si="0"/>
        <v xml:space="preserve"> Wunderl</v>
      </c>
      <c r="C15">
        <v>29</v>
      </c>
      <c r="D15">
        <f t="shared" si="1"/>
        <v>15</v>
      </c>
      <c r="E15">
        <f t="shared" si="2"/>
        <v>8</v>
      </c>
    </row>
    <row r="16" spans="1:6">
      <c r="A16" s="50" t="s">
        <v>145</v>
      </c>
      <c r="B16" t="str">
        <f t="shared" si="0"/>
        <v xml:space="preserve"> Cuma</v>
      </c>
      <c r="C16">
        <v>34</v>
      </c>
      <c r="D16">
        <f t="shared" si="1"/>
        <v>11</v>
      </c>
      <c r="E16">
        <f t="shared" si="2"/>
        <v>7</v>
      </c>
    </row>
    <row r="17" spans="1:5">
      <c r="A17" s="50" t="s">
        <v>146</v>
      </c>
      <c r="B17" t="str">
        <f t="shared" si="0"/>
        <v xml:space="preserve"> Fabsich</v>
      </c>
      <c r="C17">
        <v>91</v>
      </c>
      <c r="D17">
        <f t="shared" si="1"/>
        <v>15</v>
      </c>
      <c r="E17">
        <f t="shared" si="2"/>
        <v>8</v>
      </c>
    </row>
    <row r="18" spans="1:5">
      <c r="A18" s="50" t="s">
        <v>147</v>
      </c>
      <c r="B18" t="str">
        <f t="shared" si="0"/>
        <v xml:space="preserve"> Bakiri</v>
      </c>
      <c r="C18">
        <v>23</v>
      </c>
      <c r="D18">
        <f t="shared" si="1"/>
        <v>12</v>
      </c>
      <c r="E18">
        <f t="shared" si="2"/>
        <v>6</v>
      </c>
    </row>
    <row r="19" spans="1:5">
      <c r="A19" s="50" t="s">
        <v>148</v>
      </c>
      <c r="B19" t="str">
        <f t="shared" si="0"/>
        <v xml:space="preserve"> Wüster</v>
      </c>
      <c r="C19">
        <v>22</v>
      </c>
      <c r="D19">
        <f t="shared" si="1"/>
        <v>13</v>
      </c>
      <c r="E19">
        <f t="shared" si="2"/>
        <v>7</v>
      </c>
    </row>
    <row r="20" spans="1:5">
      <c r="A20" s="50" t="s">
        <v>149</v>
      </c>
      <c r="B20" t="str">
        <f t="shared" si="0"/>
        <v xml:space="preserve"> Blassnig</v>
      </c>
      <c r="C20">
        <v>21</v>
      </c>
      <c r="D20">
        <f t="shared" si="1"/>
        <v>14</v>
      </c>
      <c r="E20">
        <f t="shared" si="2"/>
        <v>6</v>
      </c>
    </row>
    <row r="21" spans="1:5">
      <c r="A21" s="50" t="s">
        <v>150</v>
      </c>
      <c r="B21" t="str">
        <f t="shared" si="0"/>
        <v xml:space="preserve"> Schmalzl</v>
      </c>
      <c r="C21">
        <v>80</v>
      </c>
      <c r="D21">
        <f t="shared" si="1"/>
        <v>14</v>
      </c>
      <c r="E21">
        <f t="shared" si="2"/>
        <v>6</v>
      </c>
    </row>
    <row r="22" spans="1:5">
      <c r="A22" s="50" t="s">
        <v>151</v>
      </c>
      <c r="B22" t="str">
        <f t="shared" si="0"/>
        <v xml:space="preserve"> Paukkio</v>
      </c>
      <c r="C22">
        <v>66</v>
      </c>
      <c r="D22">
        <f t="shared" si="1"/>
        <v>14</v>
      </c>
      <c r="E22">
        <f t="shared" si="2"/>
        <v>7</v>
      </c>
    </row>
    <row r="23" spans="1:5">
      <c r="A23" s="50" t="s">
        <v>152</v>
      </c>
      <c r="B23" t="str">
        <f t="shared" si="0"/>
        <v xml:space="preserve"> Neumeier</v>
      </c>
      <c r="C23" t="s">
        <v>69</v>
      </c>
      <c r="D23">
        <f t="shared" si="1"/>
        <v>15</v>
      </c>
      <c r="E23">
        <f t="shared" si="2"/>
        <v>7</v>
      </c>
    </row>
    <row r="24" spans="1:5">
      <c r="A24" s="50" t="s">
        <v>153</v>
      </c>
      <c r="B24" t="str">
        <f t="shared" si="0"/>
        <v xml:space="preserve"> Hanappi</v>
      </c>
      <c r="C24">
        <v>20</v>
      </c>
      <c r="D24">
        <f t="shared" si="1"/>
        <v>15</v>
      </c>
      <c r="E24">
        <f t="shared" si="2"/>
        <v>8</v>
      </c>
    </row>
    <row r="25" spans="1:5">
      <c r="A25" s="50" t="s">
        <v>154</v>
      </c>
      <c r="B25" t="str">
        <f t="shared" si="0"/>
        <v xml:space="preserve"> Butunoi</v>
      </c>
      <c r="C25">
        <v>10</v>
      </c>
      <c r="D25">
        <f t="shared" si="1"/>
        <v>12</v>
      </c>
      <c r="E25">
        <f t="shared" si="2"/>
        <v>5</v>
      </c>
    </row>
    <row r="26" spans="1:5">
      <c r="A26" s="50" t="s">
        <v>155</v>
      </c>
      <c r="B26" t="str">
        <f t="shared" si="0"/>
        <v xml:space="preserve"> Gailer</v>
      </c>
      <c r="C26">
        <v>38</v>
      </c>
      <c r="D26">
        <f t="shared" si="1"/>
        <v>14</v>
      </c>
      <c r="E26">
        <f t="shared" si="2"/>
        <v>8</v>
      </c>
    </row>
    <row r="27" spans="1:5">
      <c r="A27" s="51" t="s">
        <v>156</v>
      </c>
      <c r="B27" t="str">
        <f t="shared" si="0"/>
        <v xml:space="preserve"> Moser</v>
      </c>
      <c r="C27">
        <v>9</v>
      </c>
      <c r="D27">
        <f t="shared" si="1"/>
        <v>10</v>
      </c>
      <c r="E27">
        <f t="shared" si="2"/>
        <v>5</v>
      </c>
    </row>
    <row r="28" spans="1:5">
      <c r="A28" s="50" t="s">
        <v>157</v>
      </c>
      <c r="B28" t="str">
        <f t="shared" si="0"/>
        <v xml:space="preserve"> Zhygallo</v>
      </c>
      <c r="C28">
        <v>79</v>
      </c>
      <c r="D28">
        <f t="shared" si="1"/>
        <v>13</v>
      </c>
      <c r="E28">
        <f t="shared" si="2"/>
        <v>5</v>
      </c>
    </row>
    <row r="29" spans="1:5">
      <c r="A29" s="50" t="s">
        <v>158</v>
      </c>
      <c r="B29" t="str">
        <f t="shared" si="0"/>
        <v xml:space="preserve"> Kolrus</v>
      </c>
      <c r="C29">
        <v>42</v>
      </c>
      <c r="D29">
        <f t="shared" si="1"/>
        <v>16</v>
      </c>
      <c r="E29">
        <f t="shared" si="2"/>
        <v>10</v>
      </c>
    </row>
    <row r="30" spans="1:5">
      <c r="A30" s="50" t="s">
        <v>159</v>
      </c>
      <c r="B30" t="str">
        <f t="shared" si="0"/>
        <v xml:space="preserve"> Chvertkin</v>
      </c>
      <c r="C30">
        <v>44</v>
      </c>
      <c r="D30">
        <f t="shared" si="1"/>
        <v>16</v>
      </c>
      <c r="E30">
        <f t="shared" si="2"/>
        <v>7</v>
      </c>
    </row>
    <row r="31" spans="1:5">
      <c r="A31" t="s">
        <v>160</v>
      </c>
      <c r="B31" t="str">
        <f t="shared" si="0"/>
        <v xml:space="preserve"> Hauer</v>
      </c>
      <c r="C31" t="s">
        <v>161</v>
      </c>
      <c r="D31">
        <f t="shared" si="1"/>
        <v>14</v>
      </c>
      <c r="E31">
        <f t="shared" si="2"/>
        <v>9</v>
      </c>
    </row>
    <row r="32" spans="1:5">
      <c r="A32" t="s">
        <v>162</v>
      </c>
      <c r="B32" t="str">
        <f t="shared" si="0"/>
        <v xml:space="preserve"> Sabic</v>
      </c>
      <c r="C32">
        <v>30</v>
      </c>
      <c r="D32">
        <f t="shared" si="1"/>
        <v>12</v>
      </c>
      <c r="E32">
        <f t="shared" si="2"/>
        <v>7</v>
      </c>
    </row>
    <row r="33" spans="1:5">
      <c r="A33" t="s">
        <v>163</v>
      </c>
      <c r="B33" t="str">
        <f t="shared" si="0"/>
        <v xml:space="preserve"> Gabco</v>
      </c>
      <c r="C33">
        <v>16</v>
      </c>
      <c r="D33">
        <f t="shared" si="1"/>
        <v>11</v>
      </c>
      <c r="E33">
        <f t="shared" si="2"/>
        <v>6</v>
      </c>
    </row>
    <row r="34" spans="1:5">
      <c r="A34" t="s">
        <v>164</v>
      </c>
      <c r="B34" t="str">
        <f t="shared" si="0"/>
        <v xml:space="preserve"> Gynter</v>
      </c>
      <c r="C34">
        <v>92</v>
      </c>
      <c r="D34">
        <f t="shared" si="1"/>
        <v>12</v>
      </c>
      <c r="E34">
        <f t="shared" si="2"/>
        <v>6</v>
      </c>
    </row>
    <row r="35" spans="1:5">
      <c r="A35" t="s">
        <v>165</v>
      </c>
      <c r="B35" t="str">
        <f t="shared" si="0"/>
        <v xml:space="preserve"> Kuzma</v>
      </c>
      <c r="C35">
        <v>13</v>
      </c>
      <c r="D35">
        <f t="shared" si="1"/>
        <v>11</v>
      </c>
      <c r="E35">
        <f t="shared" si="2"/>
        <v>6</v>
      </c>
    </row>
    <row r="36" spans="1:5">
      <c r="A36" t="s">
        <v>166</v>
      </c>
      <c r="B36" t="str">
        <f t="shared" si="0"/>
        <v xml:space="preserve"> Richards</v>
      </c>
      <c r="C36">
        <v>37</v>
      </c>
      <c r="D36">
        <f t="shared" si="1"/>
        <v>14</v>
      </c>
      <c r="E36">
        <f t="shared" si="2"/>
        <v>6</v>
      </c>
    </row>
    <row r="37" spans="1:5">
      <c r="A37" t="s">
        <v>167</v>
      </c>
      <c r="B37" t="str">
        <f t="shared" si="0"/>
        <v xml:space="preserve"> Kraiger</v>
      </c>
      <c r="C37">
        <v>76</v>
      </c>
      <c r="D37">
        <f t="shared" si="1"/>
        <v>13</v>
      </c>
      <c r="E37">
        <f t="shared" si="2"/>
        <v>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2465-C9C8-490C-9358-01230932001F}">
  <dimension ref="C1:E24"/>
  <sheetViews>
    <sheetView workbookViewId="0">
      <selection activeCell="D1" sqref="D1:D24"/>
    </sheetView>
  </sheetViews>
  <sheetFormatPr baseColWidth="10" defaultRowHeight="15"/>
  <cols>
    <col min="2" max="2" width="9.42578125" bestFit="1" customWidth="1"/>
    <col min="3" max="3" width="86.85546875" bestFit="1" customWidth="1"/>
    <col min="4" max="4" width="9.42578125" bestFit="1" customWidth="1"/>
    <col min="5" max="5" width="9" bestFit="1" customWidth="1"/>
  </cols>
  <sheetData>
    <row r="1" spans="3:5" ht="29.25" customHeight="1" thickBot="1">
      <c r="C1" s="40" t="s">
        <v>88</v>
      </c>
      <c r="D1" s="41" t="s">
        <v>91</v>
      </c>
      <c r="E1" s="42" t="s">
        <v>4</v>
      </c>
    </row>
    <row r="2" spans="3:5" ht="16.5" thickBot="1">
      <c r="C2" s="32" t="s">
        <v>92</v>
      </c>
      <c r="D2" s="31" t="s">
        <v>43</v>
      </c>
      <c r="E2" s="33">
        <v>30</v>
      </c>
    </row>
    <row r="3" spans="3:5" ht="16.5" thickBot="1">
      <c r="C3" s="35" t="s">
        <v>93</v>
      </c>
      <c r="D3" s="34" t="s">
        <v>44</v>
      </c>
      <c r="E3" s="36">
        <v>25</v>
      </c>
    </row>
    <row r="4" spans="3:5" ht="16.5" thickBot="1">
      <c r="C4" s="32" t="s">
        <v>94</v>
      </c>
      <c r="D4" s="31" t="s">
        <v>45</v>
      </c>
      <c r="E4" s="33">
        <v>20</v>
      </c>
    </row>
    <row r="5" spans="3:5" ht="16.5" thickBot="1">
      <c r="C5" s="35" t="s">
        <v>95</v>
      </c>
      <c r="D5" s="34" t="s">
        <v>46</v>
      </c>
      <c r="E5" s="36">
        <v>20</v>
      </c>
    </row>
    <row r="6" spans="3:5" ht="16.5" thickBot="1">
      <c r="C6" s="32" t="s">
        <v>96</v>
      </c>
      <c r="D6" s="31" t="s">
        <v>47</v>
      </c>
      <c r="E6" s="33">
        <v>67</v>
      </c>
    </row>
    <row r="7" spans="3:5" ht="16.5" thickBot="1">
      <c r="C7" s="35" t="s">
        <v>97</v>
      </c>
      <c r="D7" s="34" t="s">
        <v>48</v>
      </c>
      <c r="E7" s="36">
        <v>27</v>
      </c>
    </row>
    <row r="8" spans="3:5" ht="16.5" thickBot="1">
      <c r="C8" s="32" t="s">
        <v>98</v>
      </c>
      <c r="D8" s="31" t="s">
        <v>49</v>
      </c>
      <c r="E8" s="33">
        <v>70</v>
      </c>
    </row>
    <row r="9" spans="3:5" ht="16.5" thickBot="1">
      <c r="C9" s="32" t="s">
        <v>99</v>
      </c>
      <c r="D9" s="31" t="s">
        <v>51</v>
      </c>
      <c r="E9" s="33">
        <v>20</v>
      </c>
    </row>
    <row r="10" spans="3:5" ht="16.5" thickBot="1">
      <c r="C10" s="35" t="s">
        <v>100</v>
      </c>
      <c r="D10" s="34" t="s">
        <v>52</v>
      </c>
      <c r="E10" s="36">
        <v>20</v>
      </c>
    </row>
    <row r="11" spans="3:5" ht="16.5" thickBot="1">
      <c r="C11" s="32" t="s">
        <v>101</v>
      </c>
      <c r="D11" s="31" t="s">
        <v>53</v>
      </c>
      <c r="E11" s="33">
        <v>30</v>
      </c>
    </row>
    <row r="12" spans="3:5" ht="16.5" thickBot="1">
      <c r="C12" s="35" t="s">
        <v>103</v>
      </c>
      <c r="D12" s="34" t="s">
        <v>102</v>
      </c>
      <c r="E12" s="36">
        <v>8</v>
      </c>
    </row>
    <row r="13" spans="3:5" ht="16.5" thickBot="1">
      <c r="C13" s="32" t="s">
        <v>105</v>
      </c>
      <c r="D13" s="31" t="s">
        <v>104</v>
      </c>
      <c r="E13" s="33">
        <v>5</v>
      </c>
    </row>
    <row r="14" spans="3:5" ht="16.5" thickBot="1">
      <c r="C14" s="35" t="s">
        <v>107</v>
      </c>
      <c r="D14" s="34" t="s">
        <v>106</v>
      </c>
      <c r="E14" s="36">
        <v>4</v>
      </c>
    </row>
    <row r="15" spans="3:5" ht="16.5" thickBot="1">
      <c r="C15" s="32" t="s">
        <v>109</v>
      </c>
      <c r="D15" s="31" t="s">
        <v>108</v>
      </c>
      <c r="E15" s="33">
        <v>27</v>
      </c>
    </row>
    <row r="16" spans="3:5" ht="16.5" thickBot="1">
      <c r="C16" s="35" t="s">
        <v>111</v>
      </c>
      <c r="D16" s="34" t="s">
        <v>110</v>
      </c>
      <c r="E16" s="36">
        <v>50</v>
      </c>
    </row>
    <row r="17" spans="3:5" ht="16.5" thickBot="1">
      <c r="C17" s="32" t="s">
        <v>113</v>
      </c>
      <c r="D17" s="31" t="s">
        <v>112</v>
      </c>
      <c r="E17" s="33">
        <v>50</v>
      </c>
    </row>
    <row r="18" spans="3:5" ht="16.5" thickBot="1">
      <c r="C18" s="35" t="s">
        <v>115</v>
      </c>
      <c r="D18" s="34" t="s">
        <v>114</v>
      </c>
      <c r="E18" s="36">
        <v>31</v>
      </c>
    </row>
    <row r="19" spans="3:5" ht="16.5" thickBot="1">
      <c r="C19" s="32" t="s">
        <v>117</v>
      </c>
      <c r="D19" s="31" t="s">
        <v>116</v>
      </c>
      <c r="E19" s="33">
        <v>20</v>
      </c>
    </row>
    <row r="20" spans="3:5" ht="16.5" thickBot="1">
      <c r="C20" s="35" t="s">
        <v>117</v>
      </c>
      <c r="D20" s="34" t="s">
        <v>118</v>
      </c>
      <c r="E20" s="36">
        <v>20</v>
      </c>
    </row>
    <row r="21" spans="3:5" ht="16.5" thickBot="1">
      <c r="C21" s="32" t="s">
        <v>120</v>
      </c>
      <c r="D21" s="31" t="s">
        <v>119</v>
      </c>
      <c r="E21" s="33">
        <v>28</v>
      </c>
    </row>
    <row r="22" spans="3:5" ht="16.5" thickBot="1">
      <c r="C22" s="35" t="s">
        <v>120</v>
      </c>
      <c r="D22" s="34" t="s">
        <v>121</v>
      </c>
      <c r="E22" s="36">
        <v>28</v>
      </c>
    </row>
    <row r="23" spans="3:5" ht="16.5" thickBot="1">
      <c r="C23" s="32" t="s">
        <v>123</v>
      </c>
      <c r="D23" s="31" t="s">
        <v>122</v>
      </c>
      <c r="E23" s="33">
        <v>18</v>
      </c>
    </row>
    <row r="24" spans="3:5" ht="16.5" thickBot="1">
      <c r="C24" s="38" t="s">
        <v>125</v>
      </c>
      <c r="D24" s="37" t="s">
        <v>124</v>
      </c>
      <c r="E24" s="39">
        <v>20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1E97-B9BD-420D-BE4D-2C61710DB63A}">
  <dimension ref="A1:A82"/>
  <sheetViews>
    <sheetView topLeftCell="A52" workbookViewId="0">
      <selection activeCell="A78" sqref="A78"/>
    </sheetView>
  </sheetViews>
  <sheetFormatPr baseColWidth="10" defaultRowHeight="15"/>
  <sheetData>
    <row r="1" spans="1:1" ht="23.25">
      <c r="A1" s="1" t="s">
        <v>17</v>
      </c>
    </row>
    <row r="2" spans="1:1" ht="20.25">
      <c r="A2" s="2" t="s">
        <v>18</v>
      </c>
    </row>
    <row r="3" spans="1:1">
      <c r="A3" s="3" t="s">
        <v>19</v>
      </c>
    </row>
    <row r="5" spans="1:1">
      <c r="A5" s="3"/>
    </row>
    <row r="6" spans="1:1">
      <c r="A6" s="3"/>
    </row>
    <row r="7" spans="1:1">
      <c r="A7" s="3"/>
    </row>
    <row r="8" spans="1:1" ht="20.25">
      <c r="A8" s="4" t="s">
        <v>20</v>
      </c>
    </row>
    <row r="9" spans="1:1">
      <c r="A9" s="3" t="s">
        <v>19</v>
      </c>
    </row>
    <row r="11" spans="1:1">
      <c r="A11" s="3"/>
    </row>
    <row r="12" spans="1:1" ht="20.25">
      <c r="A12" s="7" t="s">
        <v>57</v>
      </c>
    </row>
    <row r="13" spans="1:1">
      <c r="A13" s="3" t="s">
        <v>19</v>
      </c>
    </row>
    <row r="15" spans="1:1" ht="20.25">
      <c r="A15" s="4" t="s">
        <v>58</v>
      </c>
    </row>
    <row r="16" spans="1:1">
      <c r="A16" s="3" t="s">
        <v>19</v>
      </c>
    </row>
    <row r="18" spans="1:1">
      <c r="A18" s="3"/>
    </row>
    <row r="19" spans="1:1" ht="23.25">
      <c r="A19" s="1" t="s">
        <v>21</v>
      </c>
    </row>
    <row r="20" spans="1:1" ht="20.25">
      <c r="A20" s="7" t="s">
        <v>22</v>
      </c>
    </row>
    <row r="21" spans="1:1">
      <c r="A21" s="3" t="s">
        <v>19</v>
      </c>
    </row>
    <row r="23" spans="1:1">
      <c r="A23" s="3"/>
    </row>
    <row r="24" spans="1:1" ht="20.25">
      <c r="A24" s="7" t="s">
        <v>23</v>
      </c>
    </row>
    <row r="25" spans="1:1">
      <c r="A25" s="3" t="s">
        <v>24</v>
      </c>
    </row>
    <row r="27" spans="1:1">
      <c r="A27" s="3"/>
    </row>
    <row r="28" spans="1:1" ht="23.25">
      <c r="A28" s="1" t="s">
        <v>25</v>
      </c>
    </row>
    <row r="29" spans="1:1" ht="20.25">
      <c r="A29" s="2" t="s">
        <v>26</v>
      </c>
    </row>
    <row r="30" spans="1:1">
      <c r="A30" s="3" t="s">
        <v>27</v>
      </c>
    </row>
    <row r="31" spans="1:1">
      <c r="A31" s="3" t="s">
        <v>24</v>
      </c>
    </row>
    <row r="33" spans="1:1" ht="20.25">
      <c r="A33" s="5" t="s">
        <v>28</v>
      </c>
    </row>
    <row r="34" spans="1:1" ht="18" customHeight="1">
      <c r="A34" s="3" t="s">
        <v>19</v>
      </c>
    </row>
    <row r="36" spans="1:1">
      <c r="A36" s="3"/>
    </row>
    <row r="37" spans="1:1">
      <c r="A37" s="6"/>
    </row>
    <row r="38" spans="1:1" ht="23.25">
      <c r="A38" s="1" t="s">
        <v>29</v>
      </c>
    </row>
    <row r="39" spans="1:1" ht="20.25">
      <c r="A39" s="2" t="s">
        <v>30</v>
      </c>
    </row>
    <row r="40" spans="1:1" ht="20.25">
      <c r="A40" s="2"/>
    </row>
    <row r="42" spans="1:1" ht="20.25">
      <c r="A42" s="2"/>
    </row>
    <row r="44" spans="1:1" ht="20.25">
      <c r="A44" s="2" t="s">
        <v>31</v>
      </c>
    </row>
    <row r="46" spans="1:1">
      <c r="A46" s="3"/>
    </row>
    <row r="48" spans="1:1" ht="23.25">
      <c r="A48" s="1" t="s">
        <v>32</v>
      </c>
    </row>
    <row r="49" spans="1:1" ht="20.25">
      <c r="A49" s="7" t="s">
        <v>33</v>
      </c>
    </row>
    <row r="51" spans="1:1">
      <c r="A51" s="6"/>
    </row>
    <row r="53" spans="1:1">
      <c r="A53" s="6"/>
    </row>
    <row r="54" spans="1:1" ht="23.25">
      <c r="A54" s="1" t="s">
        <v>34</v>
      </c>
    </row>
    <row r="55" spans="1:1" ht="26.25">
      <c r="A55" s="8" t="s">
        <v>35</v>
      </c>
    </row>
    <row r="56" spans="1:1">
      <c r="A56" s="3"/>
    </row>
    <row r="57" spans="1:1" ht="20.25">
      <c r="A57" s="9" t="s">
        <v>67</v>
      </c>
    </row>
    <row r="58" spans="1:1">
      <c r="A58" s="3" t="s">
        <v>19</v>
      </c>
    </row>
    <row r="60" spans="1:1" ht="20.25">
      <c r="A60" s="2" t="s">
        <v>36</v>
      </c>
    </row>
    <row r="62" spans="1:1" ht="20.25">
      <c r="A62" s="7" t="s">
        <v>37</v>
      </c>
    </row>
    <row r="63" spans="1:1">
      <c r="A63" s="3" t="s">
        <v>19</v>
      </c>
    </row>
    <row r="65" spans="1:1">
      <c r="A65" s="3"/>
    </row>
    <row r="66" spans="1:1">
      <c r="A66" s="3" t="s">
        <v>19</v>
      </c>
    </row>
    <row r="69" spans="1:1">
      <c r="A69" s="3"/>
    </row>
    <row r="70" spans="1:1" ht="23.25">
      <c r="A70" s="1" t="s">
        <v>38</v>
      </c>
    </row>
    <row r="71" spans="1:1">
      <c r="A71" s="6"/>
    </row>
    <row r="72" spans="1:1" ht="20.25">
      <c r="A72" s="7" t="s">
        <v>39</v>
      </c>
    </row>
    <row r="73" spans="1:1">
      <c r="A73" s="3" t="s">
        <v>40</v>
      </c>
    </row>
    <row r="74" spans="1:1">
      <c r="A74" s="3" t="s">
        <v>27</v>
      </c>
    </row>
    <row r="75" spans="1:1">
      <c r="A75" s="3" t="s">
        <v>41</v>
      </c>
    </row>
    <row r="77" spans="1:1">
      <c r="A77" s="3"/>
    </row>
    <row r="78" spans="1:1" ht="20.25">
      <c r="A78" s="2" t="s">
        <v>42</v>
      </c>
    </row>
    <row r="80" spans="1:1">
      <c r="A80" s="3"/>
    </row>
    <row r="82" spans="1:1">
      <c r="A82" s="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xProduktliste</vt:lpstr>
      <vt:lpstr>Bestellungen</vt:lpstr>
      <vt:lpstr>Bestellformular</vt:lpstr>
      <vt:lpstr>Lookup</vt:lpstr>
      <vt:lpstr>Namen</vt:lpstr>
      <vt:lpstr>Produkte</vt:lpstr>
      <vt:lpstr>Tabelle4</vt:lpstr>
      <vt:lpstr>Tabelle4!_Hlk52154091</vt:lpstr>
      <vt:lpstr>Bestellformular</vt:lpstr>
      <vt:lpstr>Bestellformular!Druckbereich</vt:lpstr>
      <vt:lpstr>Bestellformular!Print_Area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 F</dc:creator>
  <cp:lastModifiedBy>Bernhard Fischer</cp:lastModifiedBy>
  <cp:lastPrinted>2023-12-15T07:36:56Z</cp:lastPrinted>
  <dcterms:created xsi:type="dcterms:W3CDTF">2020-10-06T12:34:10Z</dcterms:created>
  <dcterms:modified xsi:type="dcterms:W3CDTF">2023-12-16T17:30:58Z</dcterms:modified>
</cp:coreProperties>
</file>